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23955" windowHeight="9780" activeTab="2"/>
  </bookViews>
  <sheets>
    <sheet name="Div 1 Batting" sheetId="3" r:id="rId1"/>
    <sheet name="Div 1 Bowling" sheetId="1" r:id="rId2"/>
    <sheet name="Div 2 Batting" sheetId="2" r:id="rId3"/>
    <sheet name="Div 2 Bowling" sheetId="4" r:id="rId4"/>
    <sheet name="Tables" sheetId="5" r:id="rId5"/>
    <sheet name="Statistics" sheetId="6" r:id="rId6"/>
    <sheet name="Sheet1" sheetId="7" r:id="rId7"/>
  </sheets>
  <calcPr calcId="114210"/>
</workbook>
</file>

<file path=xl/calcChain.xml><?xml version="1.0" encoding="utf-8"?>
<calcChain xmlns="http://schemas.openxmlformats.org/spreadsheetml/2006/main">
  <c r="N65" i="6"/>
  <c r="M65"/>
  <c r="N64"/>
  <c r="M64"/>
  <c r="N63"/>
  <c r="M63"/>
  <c r="N62"/>
  <c r="M62"/>
  <c r="N61"/>
  <c r="M61"/>
  <c r="N60"/>
  <c r="M60"/>
  <c r="N59"/>
  <c r="M59"/>
  <c r="N58"/>
  <c r="M58"/>
  <c r="N57"/>
  <c r="M57"/>
  <c r="N56"/>
  <c r="M56"/>
  <c r="N55"/>
  <c r="M55"/>
  <c r="N54"/>
  <c r="M54"/>
  <c r="N53"/>
  <c r="M53"/>
  <c r="N52"/>
  <c r="M52"/>
  <c r="N35"/>
  <c r="M35"/>
  <c r="N44"/>
  <c r="M44"/>
  <c r="N33"/>
  <c r="M33"/>
  <c r="N34"/>
  <c r="M34"/>
  <c r="N43"/>
  <c r="M43"/>
  <c r="N40"/>
  <c r="M40"/>
  <c r="N41"/>
  <c r="M41"/>
  <c r="N36"/>
  <c r="M36"/>
  <c r="N42"/>
  <c r="M42"/>
  <c r="N38"/>
  <c r="M38"/>
  <c r="N39"/>
  <c r="M39"/>
  <c r="N37"/>
  <c r="M37"/>
  <c r="N32"/>
  <c r="M32"/>
  <c r="N45"/>
  <c r="M45"/>
  <c r="F58"/>
  <c r="M9"/>
  <c r="N9"/>
  <c r="M17"/>
  <c r="N17"/>
  <c r="M18"/>
  <c r="N18"/>
  <c r="M7"/>
  <c r="N7"/>
  <c r="M5"/>
  <c r="N5"/>
  <c r="N12"/>
  <c r="M12"/>
  <c r="N20"/>
  <c r="M20"/>
  <c r="N19"/>
  <c r="M19"/>
  <c r="N6"/>
  <c r="M6"/>
  <c r="N25"/>
  <c r="M25"/>
  <c r="N24"/>
  <c r="M24"/>
  <c r="N10"/>
  <c r="M10"/>
  <c r="N13"/>
  <c r="M13"/>
  <c r="N23"/>
  <c r="M23"/>
  <c r="N22"/>
  <c r="M22"/>
  <c r="N16"/>
  <c r="M16"/>
  <c r="N8"/>
  <c r="M8"/>
  <c r="N14"/>
  <c r="M14"/>
  <c r="N11"/>
  <c r="M11"/>
  <c r="N15"/>
  <c r="M15"/>
  <c r="N21"/>
  <c r="M21"/>
  <c r="F57"/>
  <c r="F55"/>
  <c r="F61"/>
  <c r="F60"/>
  <c r="F52"/>
  <c r="F54"/>
  <c r="F59"/>
  <c r="F12"/>
  <c r="F56"/>
  <c r="F53"/>
  <c r="F8"/>
  <c r="F5"/>
  <c r="F18"/>
  <c r="F10"/>
  <c r="F6"/>
  <c r="F14"/>
  <c r="F11"/>
  <c r="F17"/>
  <c r="F13"/>
  <c r="F7"/>
  <c r="F9"/>
  <c r="F19"/>
  <c r="F16"/>
  <c r="F15"/>
  <c r="J142" i="2"/>
  <c r="I142"/>
  <c r="H142"/>
  <c r="G142"/>
  <c r="F142"/>
  <c r="E142"/>
  <c r="D142"/>
  <c r="K140"/>
  <c r="K139"/>
  <c r="K138"/>
  <c r="K137"/>
  <c r="K136"/>
  <c r="K135"/>
  <c r="K134"/>
  <c r="O34" i="1"/>
  <c r="V9" i="4"/>
  <c r="V24"/>
  <c r="V107"/>
  <c r="V105"/>
  <c r="V104"/>
  <c r="V103"/>
  <c r="V102"/>
  <c r="V100"/>
  <c r="V99"/>
  <c r="V97"/>
  <c r="V87"/>
  <c r="V85"/>
  <c r="V84"/>
  <c r="V83"/>
  <c r="V82"/>
  <c r="V81"/>
  <c r="V80"/>
  <c r="V79"/>
  <c r="V69"/>
  <c r="V67"/>
  <c r="V66"/>
  <c r="V65"/>
  <c r="V64"/>
  <c r="V63"/>
  <c r="V62"/>
  <c r="V61"/>
  <c r="V50"/>
  <c r="V48"/>
  <c r="V47"/>
  <c r="V46"/>
  <c r="V45"/>
  <c r="V44"/>
  <c r="V43"/>
  <c r="V42"/>
  <c r="V33"/>
  <c r="V31"/>
  <c r="V30"/>
  <c r="V29"/>
  <c r="V28"/>
  <c r="V27"/>
  <c r="V25"/>
  <c r="V23"/>
  <c r="V22"/>
  <c r="V13"/>
  <c r="V11"/>
  <c r="V10"/>
  <c r="V8"/>
  <c r="V7"/>
  <c r="V5"/>
  <c r="X66" i="1"/>
  <c r="X67"/>
  <c r="X84"/>
  <c r="X119"/>
  <c r="X123"/>
  <c r="X125"/>
  <c r="X122"/>
  <c r="X121"/>
  <c r="X120"/>
  <c r="X118"/>
  <c r="X117"/>
  <c r="X116"/>
  <c r="X108"/>
  <c r="X106"/>
  <c r="X105"/>
  <c r="X104"/>
  <c r="X103"/>
  <c r="X102"/>
  <c r="X101"/>
  <c r="X100"/>
  <c r="X99"/>
  <c r="X98"/>
  <c r="X97"/>
  <c r="X96"/>
  <c r="X95"/>
  <c r="X87"/>
  <c r="X85"/>
  <c r="X83"/>
  <c r="X82"/>
  <c r="X81"/>
  <c r="X80"/>
  <c r="X79"/>
  <c r="X69"/>
  <c r="X64"/>
  <c r="X63"/>
  <c r="X62"/>
  <c r="X61"/>
  <c r="X51"/>
  <c r="X49"/>
  <c r="X48"/>
  <c r="X47"/>
  <c r="X46"/>
  <c r="X45"/>
  <c r="X44"/>
  <c r="X43"/>
  <c r="X42"/>
  <c r="X33"/>
  <c r="X31"/>
  <c r="X30"/>
  <c r="X29"/>
  <c r="X28"/>
  <c r="X27"/>
  <c r="X26"/>
  <c r="X25"/>
  <c r="X14"/>
  <c r="X13"/>
  <c r="X12"/>
  <c r="X16"/>
  <c r="X11"/>
  <c r="X5"/>
  <c r="X6"/>
  <c r="X7"/>
  <c r="X8"/>
  <c r="X9"/>
  <c r="Y87"/>
  <c r="Y69"/>
  <c r="Y51"/>
  <c r="Y33"/>
  <c r="Y16"/>
  <c r="W107" i="4"/>
  <c r="W87"/>
  <c r="W69"/>
  <c r="W50"/>
  <c r="W33"/>
  <c r="W13"/>
  <c r="W24"/>
  <c r="W26"/>
  <c r="AB31"/>
  <c r="Y119" i="1"/>
  <c r="W105" i="4"/>
  <c r="W98"/>
  <c r="W9"/>
  <c r="AC105"/>
  <c r="AB105"/>
  <c r="AD31"/>
  <c r="AC12"/>
  <c r="AB12"/>
  <c r="AK107" i="1"/>
  <c r="AB101"/>
  <c r="AA98"/>
  <c r="AH50"/>
  <c r="AG50"/>
  <c r="AF50"/>
  <c r="AE50"/>
  <c r="AD50"/>
  <c r="L106" i="2"/>
  <c r="N106"/>
  <c r="M102" i="3"/>
  <c r="O102"/>
  <c r="M98"/>
  <c r="O98"/>
  <c r="AG105" i="4"/>
  <c r="AE31"/>
  <c r="AE89" i="1"/>
  <c r="AF32"/>
  <c r="AD67" i="4"/>
  <c r="C88" i="1"/>
  <c r="L15" i="2"/>
  <c r="L108"/>
  <c r="L89"/>
  <c r="L71"/>
  <c r="L35"/>
  <c r="L52"/>
  <c r="I18" i="3"/>
  <c r="AE32" i="1"/>
  <c r="AD32"/>
  <c r="Y12"/>
  <c r="L142" i="2"/>
  <c r="K142"/>
  <c r="AA101" i="1"/>
  <c r="AB98"/>
  <c r="Y105"/>
  <c r="Y104"/>
  <c r="I109"/>
  <c r="H109"/>
  <c r="O109"/>
  <c r="N109"/>
  <c r="K109"/>
  <c r="J109"/>
  <c r="C52"/>
  <c r="B52"/>
  <c r="F110" i="3"/>
  <c r="E22" i="5"/>
  <c r="H22"/>
  <c r="E16"/>
  <c r="H16"/>
  <c r="E21"/>
  <c r="H21"/>
  <c r="E18"/>
  <c r="H18"/>
  <c r="E17"/>
  <c r="H17"/>
  <c r="E19"/>
  <c r="H19"/>
  <c r="E20"/>
  <c r="H20"/>
  <c r="AJ107" i="1"/>
  <c r="AH14"/>
  <c r="AG14"/>
  <c r="H110" i="3"/>
  <c r="H7" i="5"/>
  <c r="AD85" i="4"/>
  <c r="AC85"/>
  <c r="AB85"/>
  <c r="W104"/>
  <c r="W103"/>
  <c r="W102"/>
  <c r="W101"/>
  <c r="W100"/>
  <c r="W99"/>
  <c r="W97"/>
  <c r="W85"/>
  <c r="W84"/>
  <c r="W83"/>
  <c r="W82"/>
  <c r="W81"/>
  <c r="W80"/>
  <c r="W79"/>
  <c r="W67"/>
  <c r="W66"/>
  <c r="W65"/>
  <c r="W64"/>
  <c r="W63"/>
  <c r="W62"/>
  <c r="W61"/>
  <c r="W48"/>
  <c r="W47"/>
  <c r="W46"/>
  <c r="W45"/>
  <c r="W44"/>
  <c r="W43"/>
  <c r="W42"/>
  <c r="W31"/>
  <c r="W30"/>
  <c r="W29"/>
  <c r="W28"/>
  <c r="W27"/>
  <c r="W25"/>
  <c r="W23"/>
  <c r="W22"/>
  <c r="W11"/>
  <c r="W10"/>
  <c r="W8"/>
  <c r="W7"/>
  <c r="W6"/>
  <c r="Z65"/>
  <c r="Z30"/>
  <c r="V6"/>
  <c r="W5"/>
  <c r="AF105"/>
  <c r="Y103"/>
  <c r="Y65"/>
  <c r="Z28"/>
  <c r="L65" i="2"/>
  <c r="N65"/>
  <c r="L32"/>
  <c r="N32"/>
  <c r="L31"/>
  <c r="N31"/>
  <c r="L30"/>
  <c r="N30"/>
  <c r="E41" i="5"/>
  <c r="H41"/>
  <c r="E42"/>
  <c r="H42"/>
  <c r="E40"/>
  <c r="H40"/>
  <c r="E43"/>
  <c r="H43"/>
  <c r="E39"/>
  <c r="H39"/>
  <c r="E38"/>
  <c r="H38"/>
  <c r="AF70" i="1"/>
  <c r="AE70"/>
  <c r="AF14"/>
  <c r="B88"/>
  <c r="K17"/>
  <c r="J17"/>
  <c r="M119" i="3"/>
  <c r="O119"/>
  <c r="AE105" i="4"/>
  <c r="AE48"/>
  <c r="AC31"/>
  <c r="Z82"/>
  <c r="Y82"/>
  <c r="Z47"/>
  <c r="Y47"/>
  <c r="Z31"/>
  <c r="Y31"/>
  <c r="L104" i="2"/>
  <c r="N104"/>
  <c r="L99"/>
  <c r="N99"/>
  <c r="L83"/>
  <c r="N83"/>
  <c r="L67"/>
  <c r="L50"/>
  <c r="N50"/>
  <c r="L48"/>
  <c r="N48"/>
  <c r="AE122" i="1"/>
  <c r="Y99"/>
  <c r="AB99"/>
  <c r="AI107"/>
  <c r="AH107"/>
  <c r="AD89"/>
  <c r="AD70"/>
  <c r="Y81"/>
  <c r="Y11"/>
  <c r="Y10"/>
  <c r="X10"/>
  <c r="M103" i="3"/>
  <c r="O103"/>
  <c r="M101"/>
  <c r="O101"/>
  <c r="M99"/>
  <c r="M11"/>
  <c r="M10"/>
  <c r="O11"/>
  <c r="O10"/>
  <c r="Z103" i="4"/>
  <c r="AD105"/>
  <c r="AD48"/>
  <c r="AC48"/>
  <c r="AB48"/>
  <c r="Z29"/>
  <c r="Y29"/>
  <c r="F36" i="2"/>
  <c r="K52" i="1"/>
  <c r="J52"/>
  <c r="M82" i="3"/>
  <c r="O82"/>
  <c r="L105" i="2"/>
  <c r="N105"/>
  <c r="L103"/>
  <c r="N103"/>
  <c r="L101"/>
  <c r="N101"/>
  <c r="L102"/>
  <c r="N102"/>
  <c r="L100"/>
  <c r="N100"/>
  <c r="L98"/>
  <c r="N98"/>
  <c r="L97"/>
  <c r="N97"/>
  <c r="L87"/>
  <c r="N87"/>
  <c r="L86"/>
  <c r="N86"/>
  <c r="L85"/>
  <c r="N85"/>
  <c r="L84"/>
  <c r="N84"/>
  <c r="L82"/>
  <c r="N82"/>
  <c r="L81"/>
  <c r="N81"/>
  <c r="L80"/>
  <c r="N80"/>
  <c r="L79"/>
  <c r="N79"/>
  <c r="L69"/>
  <c r="N69"/>
  <c r="L68"/>
  <c r="N68"/>
  <c r="L66"/>
  <c r="N66"/>
  <c r="L64"/>
  <c r="N64"/>
  <c r="L63"/>
  <c r="N63"/>
  <c r="L62"/>
  <c r="N62"/>
  <c r="L61"/>
  <c r="N61"/>
  <c r="L49"/>
  <c r="N49"/>
  <c r="L47"/>
  <c r="N47"/>
  <c r="L46"/>
  <c r="N46"/>
  <c r="L45"/>
  <c r="N45"/>
  <c r="L44"/>
  <c r="N44"/>
  <c r="L43"/>
  <c r="N43"/>
  <c r="L42"/>
  <c r="N42"/>
  <c r="L33"/>
  <c r="N33"/>
  <c r="L29"/>
  <c r="N29"/>
  <c r="L28"/>
  <c r="N28"/>
  <c r="L27"/>
  <c r="N27"/>
  <c r="L26"/>
  <c r="N26"/>
  <c r="L25"/>
  <c r="N25"/>
  <c r="L24"/>
  <c r="N24"/>
  <c r="L23"/>
  <c r="N23"/>
  <c r="L13"/>
  <c r="N13"/>
  <c r="L12"/>
  <c r="N12"/>
  <c r="L11"/>
  <c r="N11"/>
  <c r="L10"/>
  <c r="N10"/>
  <c r="L9"/>
  <c r="N9"/>
  <c r="L8"/>
  <c r="L7"/>
  <c r="N7"/>
  <c r="L5"/>
  <c r="N5"/>
  <c r="L6"/>
  <c r="N6"/>
  <c r="Z100" i="4"/>
  <c r="Y100"/>
  <c r="Z66"/>
  <c r="Y66"/>
  <c r="AC67"/>
  <c r="AB67"/>
  <c r="AD122" i="1"/>
  <c r="AF107"/>
  <c r="AD107"/>
  <c r="AE107"/>
  <c r="AG107"/>
  <c r="Y85"/>
  <c r="Y84"/>
  <c r="Y66"/>
  <c r="AB66"/>
  <c r="K34"/>
  <c r="J34"/>
  <c r="M67" i="3"/>
  <c r="O67"/>
  <c r="M122"/>
  <c r="O122"/>
  <c r="E110"/>
  <c r="J122" i="2"/>
  <c r="I122"/>
  <c r="H122"/>
  <c r="G122"/>
  <c r="F122"/>
  <c r="E122"/>
  <c r="D122"/>
  <c r="K120"/>
  <c r="K119"/>
  <c r="K118"/>
  <c r="K117"/>
  <c r="K116"/>
  <c r="K115"/>
  <c r="M90"/>
  <c r="G90"/>
  <c r="B90"/>
  <c r="C90"/>
  <c r="D90"/>
  <c r="E90"/>
  <c r="B53"/>
  <c r="L90"/>
  <c r="P9"/>
  <c r="AA81" i="1"/>
  <c r="AB81"/>
  <c r="AA99"/>
  <c r="AB10"/>
  <c r="AA10"/>
  <c r="AB11"/>
  <c r="AA11"/>
  <c r="AA66"/>
  <c r="K122" i="2"/>
  <c r="L122"/>
  <c r="Y33" i="5"/>
  <c r="X33"/>
  <c r="W33"/>
  <c r="V33"/>
  <c r="U33"/>
  <c r="T33"/>
  <c r="S33"/>
  <c r="R33"/>
  <c r="Q33"/>
  <c r="P33"/>
  <c r="O33"/>
  <c r="N33"/>
  <c r="M33"/>
  <c r="L33"/>
  <c r="K33"/>
  <c r="J33"/>
  <c r="E32"/>
  <c r="H32"/>
  <c r="E31"/>
  <c r="H31"/>
  <c r="E30"/>
  <c r="H30"/>
  <c r="E29"/>
  <c r="H29"/>
  <c r="E28"/>
  <c r="H28"/>
  <c r="E27"/>
  <c r="H27"/>
  <c r="Y123" i="1"/>
  <c r="Y125"/>
  <c r="Y122"/>
  <c r="Y121"/>
  <c r="Y120"/>
  <c r="Y118"/>
  <c r="Y117"/>
  <c r="Y116"/>
  <c r="Y108"/>
  <c r="Y106"/>
  <c r="Y103"/>
  <c r="Y102"/>
  <c r="Y100"/>
  <c r="AB100"/>
  <c r="Y97"/>
  <c r="Y96"/>
  <c r="Y95"/>
  <c r="Y83"/>
  <c r="Y82"/>
  <c r="Y80"/>
  <c r="Y79"/>
  <c r="Y67"/>
  <c r="Y64"/>
  <c r="Y63"/>
  <c r="Y62"/>
  <c r="Y61"/>
  <c r="Y49"/>
  <c r="Y48"/>
  <c r="Y47"/>
  <c r="Y46"/>
  <c r="Y45"/>
  <c r="Y44"/>
  <c r="Y43"/>
  <c r="Y42"/>
  <c r="Y31"/>
  <c r="Y30"/>
  <c r="Y29"/>
  <c r="Y28"/>
  <c r="Y27"/>
  <c r="Y26"/>
  <c r="Y25"/>
  <c r="Y14"/>
  <c r="Y13"/>
  <c r="Y9"/>
  <c r="Y8"/>
  <c r="Y7"/>
  <c r="Y6"/>
  <c r="Y5"/>
  <c r="B126"/>
  <c r="C126"/>
  <c r="M88"/>
  <c r="L88"/>
  <c r="AB102"/>
  <c r="AA102"/>
  <c r="AA100"/>
  <c r="K70"/>
  <c r="J70"/>
  <c r="AE14"/>
  <c r="AD14"/>
  <c r="J142" i="3"/>
  <c r="I142"/>
  <c r="H142"/>
  <c r="G142"/>
  <c r="F142"/>
  <c r="E142"/>
  <c r="D142"/>
  <c r="K140"/>
  <c r="K139"/>
  <c r="K138"/>
  <c r="K137"/>
  <c r="K136"/>
  <c r="K135"/>
  <c r="K134"/>
  <c r="AA96" i="1"/>
  <c r="L142" i="3"/>
  <c r="K142"/>
  <c r="M104"/>
  <c r="O104"/>
  <c r="M48"/>
  <c r="O48"/>
  <c r="M127"/>
  <c r="M125"/>
  <c r="M124"/>
  <c r="M123"/>
  <c r="M121"/>
  <c r="M120"/>
  <c r="M118"/>
  <c r="M117"/>
  <c r="M116"/>
  <c r="M109"/>
  <c r="M107"/>
  <c r="M106"/>
  <c r="M105"/>
  <c r="M100"/>
  <c r="M97"/>
  <c r="O97"/>
  <c r="M96"/>
  <c r="M95"/>
  <c r="M88"/>
  <c r="M86"/>
  <c r="M85"/>
  <c r="M84"/>
  <c r="M83"/>
  <c r="M81"/>
  <c r="M80"/>
  <c r="M79"/>
  <c r="M70"/>
  <c r="M68"/>
  <c r="M66"/>
  <c r="M65"/>
  <c r="M63"/>
  <c r="M64"/>
  <c r="M62"/>
  <c r="M61"/>
  <c r="M51"/>
  <c r="M49"/>
  <c r="M47"/>
  <c r="M46"/>
  <c r="M45"/>
  <c r="M43"/>
  <c r="M44"/>
  <c r="M42"/>
  <c r="M17"/>
  <c r="M34"/>
  <c r="M32"/>
  <c r="O32"/>
  <c r="M31"/>
  <c r="M30"/>
  <c r="M29"/>
  <c r="M28"/>
  <c r="M27"/>
  <c r="M26"/>
  <c r="M25"/>
  <c r="M15"/>
  <c r="M14"/>
  <c r="O14"/>
  <c r="M13"/>
  <c r="M12"/>
  <c r="M9"/>
  <c r="M8"/>
  <c r="M7"/>
  <c r="M6"/>
  <c r="M5"/>
  <c r="F128"/>
  <c r="F52"/>
  <c r="F18"/>
  <c r="F35"/>
  <c r="G89"/>
  <c r="F71"/>
  <c r="E10" i="5"/>
  <c r="H10"/>
  <c r="E9"/>
  <c r="H9"/>
  <c r="E8"/>
  <c r="H8"/>
  <c r="E7"/>
  <c r="E6"/>
  <c r="H6"/>
  <c r="E5"/>
  <c r="H5"/>
  <c r="E4"/>
  <c r="H4"/>
  <c r="E108" i="4"/>
  <c r="D108"/>
  <c r="E70"/>
  <c r="D70"/>
  <c r="C88"/>
  <c r="B88"/>
  <c r="C51"/>
  <c r="B51"/>
  <c r="B128" i="3"/>
  <c r="B110"/>
  <c r="B89"/>
  <c r="B71"/>
  <c r="B52"/>
  <c r="B35"/>
  <c r="B109" i="2"/>
  <c r="M109"/>
  <c r="L109"/>
  <c r="P10"/>
  <c r="I109"/>
  <c r="H109"/>
  <c r="F109"/>
  <c r="E109"/>
  <c r="D109"/>
  <c r="C109"/>
  <c r="M72"/>
  <c r="L72"/>
  <c r="P8"/>
  <c r="H72"/>
  <c r="G72"/>
  <c r="F72"/>
  <c r="D72"/>
  <c r="C72"/>
  <c r="M36"/>
  <c r="L36"/>
  <c r="P6"/>
  <c r="J36"/>
  <c r="I36"/>
  <c r="H36"/>
  <c r="G36"/>
  <c r="E36"/>
  <c r="B36"/>
  <c r="B72"/>
  <c r="M53"/>
  <c r="L53"/>
  <c r="P7"/>
  <c r="H53"/>
  <c r="G53"/>
  <c r="F53"/>
  <c r="E53"/>
  <c r="Y11" i="5"/>
  <c r="W11"/>
  <c r="X11"/>
  <c r="V11"/>
  <c r="U11"/>
  <c r="T11"/>
  <c r="S11"/>
  <c r="N11"/>
  <c r="R11"/>
  <c r="Q11"/>
  <c r="P11"/>
  <c r="O11"/>
  <c r="M11"/>
  <c r="L11"/>
  <c r="K11"/>
  <c r="J11"/>
  <c r="X108" i="4"/>
  <c r="W108"/>
  <c r="V108"/>
  <c r="AF10"/>
  <c r="Q108"/>
  <c r="P108"/>
  <c r="O108"/>
  <c r="N108"/>
  <c r="K108"/>
  <c r="J108"/>
  <c r="I108"/>
  <c r="H108"/>
  <c r="G108"/>
  <c r="F108"/>
  <c r="C108"/>
  <c r="B108"/>
  <c r="Z105"/>
  <c r="Z104"/>
  <c r="Y104"/>
  <c r="Z102"/>
  <c r="Y102"/>
  <c r="Z101"/>
  <c r="Z99"/>
  <c r="Y99"/>
  <c r="Z98"/>
  <c r="Z97"/>
  <c r="Y97"/>
  <c r="X88"/>
  <c r="W88"/>
  <c r="V88"/>
  <c r="AF9"/>
  <c r="M88"/>
  <c r="L88"/>
  <c r="I88"/>
  <c r="H88"/>
  <c r="G88"/>
  <c r="F88"/>
  <c r="E88"/>
  <c r="D88"/>
  <c r="Z85"/>
  <c r="Y85"/>
  <c r="Z84"/>
  <c r="Y84"/>
  <c r="Z83"/>
  <c r="Y83"/>
  <c r="Z81"/>
  <c r="Z80"/>
  <c r="Y80"/>
  <c r="Z79"/>
  <c r="X70"/>
  <c r="W70"/>
  <c r="V70"/>
  <c r="AF8"/>
  <c r="O70"/>
  <c r="N70"/>
  <c r="M70"/>
  <c r="L70"/>
  <c r="K70"/>
  <c r="J70"/>
  <c r="G70"/>
  <c r="F70"/>
  <c r="C70"/>
  <c r="B70"/>
  <c r="Z67"/>
  <c r="Y67"/>
  <c r="Z64"/>
  <c r="Y64"/>
  <c r="Z63"/>
  <c r="Y63"/>
  <c r="Z62"/>
  <c r="Y62"/>
  <c r="Z61"/>
  <c r="Y61"/>
  <c r="X51"/>
  <c r="W51"/>
  <c r="V51"/>
  <c r="AF7"/>
  <c r="O51"/>
  <c r="N51"/>
  <c r="M51"/>
  <c r="L51"/>
  <c r="K51"/>
  <c r="J51"/>
  <c r="I51"/>
  <c r="H51"/>
  <c r="Z48"/>
  <c r="Y48"/>
  <c r="Z46"/>
  <c r="Y46"/>
  <c r="Z45"/>
  <c r="Y45"/>
  <c r="Z44"/>
  <c r="Y44"/>
  <c r="Z43"/>
  <c r="Z42"/>
  <c r="Y42"/>
  <c r="X34"/>
  <c r="W34"/>
  <c r="V34"/>
  <c r="AF6"/>
  <c r="S34"/>
  <c r="R34"/>
  <c r="Q34"/>
  <c r="P34"/>
  <c r="O34"/>
  <c r="N34"/>
  <c r="M34"/>
  <c r="L34"/>
  <c r="K34"/>
  <c r="J34"/>
  <c r="I34"/>
  <c r="H34"/>
  <c r="C34"/>
  <c r="B34"/>
  <c r="Z27"/>
  <c r="Y27"/>
  <c r="Z26"/>
  <c r="Y26"/>
  <c r="Z25"/>
  <c r="Y25"/>
  <c r="Z24"/>
  <c r="Y24"/>
  <c r="Z23"/>
  <c r="Z22"/>
  <c r="Y22"/>
  <c r="X14"/>
  <c r="W14"/>
  <c r="V14"/>
  <c r="AF5"/>
  <c r="AF12"/>
  <c r="Q14"/>
  <c r="P14"/>
  <c r="O14"/>
  <c r="N14"/>
  <c r="M14"/>
  <c r="L14"/>
  <c r="K14"/>
  <c r="J14"/>
  <c r="I14"/>
  <c r="H14"/>
  <c r="G14"/>
  <c r="F14"/>
  <c r="E14"/>
  <c r="D14"/>
  <c r="Z11"/>
  <c r="Y11"/>
  <c r="Z10"/>
  <c r="Z9"/>
  <c r="Y9"/>
  <c r="Z8"/>
  <c r="Y8"/>
  <c r="Z7"/>
  <c r="Y7"/>
  <c r="Z6"/>
  <c r="Y6"/>
  <c r="Z5"/>
  <c r="Y5"/>
  <c r="Z17" i="1"/>
  <c r="Z34"/>
  <c r="Z52"/>
  <c r="Z70"/>
  <c r="Z88"/>
  <c r="Z109"/>
  <c r="Z126"/>
  <c r="C109"/>
  <c r="B109"/>
  <c r="C70"/>
  <c r="B70"/>
  <c r="B34"/>
  <c r="C34"/>
  <c r="Y126"/>
  <c r="X126"/>
  <c r="AK9"/>
  <c r="S126"/>
  <c r="R126"/>
  <c r="Q126"/>
  <c r="P126"/>
  <c r="K126"/>
  <c r="J126"/>
  <c r="M126"/>
  <c r="L126"/>
  <c r="I126"/>
  <c r="H126"/>
  <c r="G126"/>
  <c r="F126"/>
  <c r="E126"/>
  <c r="D126"/>
  <c r="Y109"/>
  <c r="X109"/>
  <c r="AK8"/>
  <c r="W109"/>
  <c r="V109"/>
  <c r="U109"/>
  <c r="T109"/>
  <c r="S109"/>
  <c r="R109"/>
  <c r="Q109"/>
  <c r="P109"/>
  <c r="G109"/>
  <c r="F109"/>
  <c r="E109"/>
  <c r="D109"/>
  <c r="Y88"/>
  <c r="X88"/>
  <c r="AK7"/>
  <c r="U88"/>
  <c r="T88"/>
  <c r="S88"/>
  <c r="R88"/>
  <c r="Q88"/>
  <c r="P88"/>
  <c r="O88"/>
  <c r="N88"/>
  <c r="I88"/>
  <c r="H88"/>
  <c r="G88"/>
  <c r="F88"/>
  <c r="E88"/>
  <c r="D88"/>
  <c r="Y70"/>
  <c r="X70"/>
  <c r="AK6"/>
  <c r="W70"/>
  <c r="V70"/>
  <c r="U70"/>
  <c r="T70"/>
  <c r="S70"/>
  <c r="R70"/>
  <c r="O70"/>
  <c r="N70"/>
  <c r="M70"/>
  <c r="L70"/>
  <c r="G70"/>
  <c r="F70"/>
  <c r="Y52"/>
  <c r="X52"/>
  <c r="AK5"/>
  <c r="S52"/>
  <c r="R52"/>
  <c r="O52"/>
  <c r="N52"/>
  <c r="M52"/>
  <c r="L52"/>
  <c r="I52"/>
  <c r="H52"/>
  <c r="E52"/>
  <c r="D52"/>
  <c r="N128" i="3"/>
  <c r="M128"/>
  <c r="R11"/>
  <c r="J128"/>
  <c r="I128"/>
  <c r="G128"/>
  <c r="E128"/>
  <c r="D128"/>
  <c r="C128"/>
  <c r="O125"/>
  <c r="O124"/>
  <c r="O123"/>
  <c r="O121"/>
  <c r="O120"/>
  <c r="O118"/>
  <c r="O117"/>
  <c r="O116"/>
  <c r="N110"/>
  <c r="M110"/>
  <c r="R10"/>
  <c r="L110"/>
  <c r="K110"/>
  <c r="J110"/>
  <c r="I110"/>
  <c r="D110"/>
  <c r="C110"/>
  <c r="O107"/>
  <c r="O106"/>
  <c r="O105"/>
  <c r="O100"/>
  <c r="O96"/>
  <c r="O95"/>
  <c r="N89"/>
  <c r="M89"/>
  <c r="R9"/>
  <c r="K89"/>
  <c r="J89"/>
  <c r="I89"/>
  <c r="H89"/>
  <c r="E89"/>
  <c r="D89"/>
  <c r="C89"/>
  <c r="O86"/>
  <c r="O85"/>
  <c r="O84"/>
  <c r="O83"/>
  <c r="O81"/>
  <c r="O80"/>
  <c r="O79"/>
  <c r="N71"/>
  <c r="M71"/>
  <c r="R8"/>
  <c r="L71"/>
  <c r="K71"/>
  <c r="J71"/>
  <c r="H71"/>
  <c r="G71"/>
  <c r="D71"/>
  <c r="O68"/>
  <c r="O66"/>
  <c r="O65"/>
  <c r="O64"/>
  <c r="O63"/>
  <c r="O61"/>
  <c r="N52"/>
  <c r="M52"/>
  <c r="R7"/>
  <c r="J52"/>
  <c r="I52"/>
  <c r="H52"/>
  <c r="G52"/>
  <c r="E52"/>
  <c r="C52"/>
  <c r="O49"/>
  <c r="O47"/>
  <c r="O46"/>
  <c r="O45"/>
  <c r="O44"/>
  <c r="O43"/>
  <c r="O42"/>
  <c r="O31"/>
  <c r="O30"/>
  <c r="O29"/>
  <c r="O28"/>
  <c r="O27"/>
  <c r="O26"/>
  <c r="O25"/>
  <c r="O15"/>
  <c r="O13"/>
  <c r="O12"/>
  <c r="O7"/>
  <c r="O9"/>
  <c r="O8"/>
  <c r="O5"/>
  <c r="N35"/>
  <c r="M35"/>
  <c r="R6"/>
  <c r="I35"/>
  <c r="H35"/>
  <c r="G35"/>
  <c r="D35"/>
  <c r="AB106" i="1"/>
  <c r="AA106"/>
  <c r="AB105"/>
  <c r="AA105"/>
  <c r="AB104"/>
  <c r="AA104"/>
  <c r="AB103"/>
  <c r="AA103"/>
  <c r="AB97"/>
  <c r="AA97"/>
  <c r="AB96"/>
  <c r="AB95"/>
  <c r="AA95"/>
  <c r="AB67"/>
  <c r="AA67"/>
  <c r="AB65"/>
  <c r="AA65"/>
  <c r="AB64"/>
  <c r="AA64"/>
  <c r="AB63"/>
  <c r="AA63"/>
  <c r="AB62"/>
  <c r="AA62"/>
  <c r="AB61"/>
  <c r="AB123"/>
  <c r="AA123"/>
  <c r="AB122"/>
  <c r="AA122"/>
  <c r="AB121"/>
  <c r="AA121"/>
  <c r="AB120"/>
  <c r="AA120"/>
  <c r="AB119"/>
  <c r="AA119"/>
  <c r="AB118"/>
  <c r="AB117"/>
  <c r="AA117"/>
  <c r="AB116"/>
  <c r="AA116"/>
  <c r="AB85"/>
  <c r="AA85"/>
  <c r="AB84"/>
  <c r="AA84"/>
  <c r="AB83"/>
  <c r="AA83"/>
  <c r="AB82"/>
  <c r="AA82"/>
  <c r="AB80"/>
  <c r="AA80"/>
  <c r="AB79"/>
  <c r="AA79"/>
  <c r="AB49"/>
  <c r="AA49"/>
  <c r="AB48"/>
  <c r="AA48"/>
  <c r="AB47"/>
  <c r="AA47"/>
  <c r="AB46"/>
  <c r="AA46"/>
  <c r="AB45"/>
  <c r="AA45"/>
  <c r="AB44"/>
  <c r="AA44"/>
  <c r="AB43"/>
  <c r="AB42"/>
  <c r="AA42"/>
  <c r="AB29"/>
  <c r="AA29"/>
  <c r="AB31"/>
  <c r="AA31"/>
  <c r="AB30"/>
  <c r="AA30"/>
  <c r="AB28"/>
  <c r="AA28"/>
  <c r="AB27"/>
  <c r="AA27"/>
  <c r="AB26"/>
  <c r="AA26"/>
  <c r="AB25"/>
  <c r="AA25"/>
  <c r="AB14"/>
  <c r="AA14"/>
  <c r="AB13"/>
  <c r="AA13"/>
  <c r="AB12"/>
  <c r="AA12"/>
  <c r="AB9"/>
  <c r="AA9"/>
  <c r="AB8"/>
  <c r="AA8"/>
  <c r="AB7"/>
  <c r="AB6"/>
  <c r="AA6"/>
  <c r="AB5"/>
  <c r="AA5"/>
  <c r="Y34"/>
  <c r="X34"/>
  <c r="AK4"/>
  <c r="Q34"/>
  <c r="P34"/>
  <c r="N34"/>
  <c r="M34"/>
  <c r="L34"/>
  <c r="G34"/>
  <c r="F34"/>
  <c r="Q17"/>
  <c r="O17"/>
  <c r="M17"/>
  <c r="I17"/>
  <c r="G17"/>
  <c r="E17"/>
  <c r="N18" i="3"/>
  <c r="M18"/>
  <c r="R5"/>
  <c r="R13"/>
  <c r="P14" i="2"/>
  <c r="H18" i="3"/>
  <c r="G18"/>
  <c r="E18"/>
  <c r="D18"/>
  <c r="C18"/>
  <c r="M16" i="2"/>
  <c r="L16"/>
  <c r="P5"/>
  <c r="I16"/>
  <c r="H16"/>
  <c r="G16"/>
  <c r="F16"/>
  <c r="E16"/>
  <c r="D16"/>
  <c r="C16"/>
  <c r="Y17" i="1"/>
  <c r="X17"/>
  <c r="AK3"/>
  <c r="AK11"/>
  <c r="AF14" i="4"/>
  <c r="AF16"/>
  <c r="P17" i="1"/>
  <c r="N17"/>
  <c r="L17"/>
  <c r="H17"/>
  <c r="F17"/>
  <c r="D17"/>
  <c r="P12" i="2"/>
  <c r="P16"/>
</calcChain>
</file>

<file path=xl/sharedStrings.xml><?xml version="1.0" encoding="utf-8"?>
<sst xmlns="http://schemas.openxmlformats.org/spreadsheetml/2006/main" count="1700" uniqueCount="302">
  <si>
    <t>Opponents</t>
  </si>
  <si>
    <t>Players</t>
  </si>
  <si>
    <t>Bath</t>
  </si>
  <si>
    <t>Bath Exiles</t>
  </si>
  <si>
    <t>Ped.</t>
  </si>
  <si>
    <t>Combe</t>
  </si>
  <si>
    <t>Down</t>
  </si>
  <si>
    <t>Hinton</t>
  </si>
  <si>
    <t>C'house</t>
  </si>
  <si>
    <t>Norton</t>
  </si>
  <si>
    <t>The</t>
  </si>
  <si>
    <t>Star</t>
  </si>
  <si>
    <t>Knockout</t>
  </si>
  <si>
    <t>Cup</t>
  </si>
  <si>
    <t>Quarters</t>
  </si>
  <si>
    <t>Semi</t>
  </si>
  <si>
    <t>Final</t>
  </si>
  <si>
    <t>Total</t>
  </si>
  <si>
    <t>Runs</t>
  </si>
  <si>
    <t>Complete</t>
  </si>
  <si>
    <t>Innings</t>
  </si>
  <si>
    <t>Average</t>
  </si>
  <si>
    <t>Chris Allard</t>
  </si>
  <si>
    <t>Sam Allard</t>
  </si>
  <si>
    <t>Dave Clarke</t>
  </si>
  <si>
    <t>Lee Jones</t>
  </si>
  <si>
    <t>Jonathan Keepen</t>
  </si>
  <si>
    <t>Charlie Scharneck</t>
  </si>
  <si>
    <t>Extras</t>
  </si>
  <si>
    <t>Q-Final</t>
  </si>
  <si>
    <t>S-Final</t>
  </si>
  <si>
    <t xml:space="preserve"> </t>
  </si>
  <si>
    <t>Fielding Extras</t>
  </si>
  <si>
    <t>Wickets</t>
  </si>
  <si>
    <t>Overs</t>
  </si>
  <si>
    <t>Strike</t>
  </si>
  <si>
    <t>Rate</t>
  </si>
  <si>
    <t>Economy</t>
  </si>
  <si>
    <t>Wkts.</t>
  </si>
  <si>
    <t>Econ.</t>
  </si>
  <si>
    <t>Bath Pedigree</t>
  </si>
  <si>
    <t>Bath-</t>
  </si>
  <si>
    <t>Hosp.</t>
  </si>
  <si>
    <t>Nearly</t>
  </si>
  <si>
    <t>Men</t>
  </si>
  <si>
    <t>Stellas</t>
  </si>
  <si>
    <t>Venturers</t>
  </si>
  <si>
    <t>Ven'ers</t>
  </si>
  <si>
    <t>P</t>
  </si>
  <si>
    <t>W</t>
  </si>
  <si>
    <t>L</t>
  </si>
  <si>
    <t>Ba</t>
  </si>
  <si>
    <t>Bo</t>
  </si>
  <si>
    <t>Pts.</t>
  </si>
  <si>
    <t>Combe Down</t>
  </si>
  <si>
    <t>Hinton Charterhouse</t>
  </si>
  <si>
    <t>The Star</t>
  </si>
  <si>
    <t>C. D.</t>
  </si>
  <si>
    <t>H. C.</t>
  </si>
  <si>
    <t>Bathampton</t>
  </si>
  <si>
    <t>Bath Hospitals</t>
  </si>
  <si>
    <t>The Nearly Men</t>
  </si>
  <si>
    <t>The Stellas</t>
  </si>
  <si>
    <t>The Venturers</t>
  </si>
  <si>
    <t>Vent.</t>
  </si>
  <si>
    <t>Division Two</t>
  </si>
  <si>
    <t>Division One</t>
  </si>
  <si>
    <t>Andy Cox</t>
  </si>
  <si>
    <t>Martin Cox</t>
  </si>
  <si>
    <t>Alex Woodward</t>
  </si>
  <si>
    <t>John Newport</t>
  </si>
  <si>
    <t>Matt Brierley</t>
  </si>
  <si>
    <t>Hugh Brooker</t>
  </si>
  <si>
    <t>Andy Hulbert</t>
  </si>
  <si>
    <t>Richard Hall</t>
  </si>
  <si>
    <t>Nick Potter</t>
  </si>
  <si>
    <t>Alistair Platt</t>
  </si>
  <si>
    <t>Peter Borton</t>
  </si>
  <si>
    <t>Alex Lear</t>
  </si>
  <si>
    <t>Sixes</t>
  </si>
  <si>
    <t>Highest Scores</t>
  </si>
  <si>
    <t>Bath Indoor Cricket League Batting - Division 1 - 2011-2012</t>
  </si>
  <si>
    <t>Bath Indoor Cricket League Bowling - Division 1 - 2011-2012</t>
  </si>
  <si>
    <t>Bath Indoor Cricket League Batting - Division 2 - 2011-2012</t>
  </si>
  <si>
    <t>Bath Indoor Cricket League Bowling - Division 2 - 2011-2012</t>
  </si>
  <si>
    <t>Batting Averages</t>
  </si>
  <si>
    <t>Best Bowling</t>
  </si>
  <si>
    <t>S. Rate</t>
  </si>
  <si>
    <t>Hampset</t>
  </si>
  <si>
    <t>N. M.</t>
  </si>
  <si>
    <t>Malcolm Bond</t>
  </si>
  <si>
    <t>John Hext</t>
  </si>
  <si>
    <t>Dillon Mathias</t>
  </si>
  <si>
    <t>Bill Minchin</t>
  </si>
  <si>
    <t>Rich Stockley</t>
  </si>
  <si>
    <t>Dave Chapple</t>
  </si>
  <si>
    <t>Barry Crowley</t>
  </si>
  <si>
    <t>Mark Gunning</t>
  </si>
  <si>
    <t>Dave Hirst</t>
  </si>
  <si>
    <t>Greg Macdonald</t>
  </si>
  <si>
    <t>Julian Howgill</t>
  </si>
  <si>
    <t>Clive Hulbert</t>
  </si>
  <si>
    <t>Tom Hulbert</t>
  </si>
  <si>
    <t>Richard Page</t>
  </si>
  <si>
    <t>Graham Tanner</t>
  </si>
  <si>
    <t>Robin Cray</t>
  </si>
  <si>
    <t>Chris Howard</t>
  </si>
  <si>
    <t>Luke Justin</t>
  </si>
  <si>
    <t>Paul Justin</t>
  </si>
  <si>
    <t>James Purchase</t>
  </si>
  <si>
    <t>Martin Purchase</t>
  </si>
  <si>
    <t>Jon Harvey</t>
  </si>
  <si>
    <t>Toby Marsh</t>
  </si>
  <si>
    <t>Nick Pang</t>
  </si>
  <si>
    <t>Adrian Boreham</t>
  </si>
  <si>
    <t>Dave Brown</t>
  </si>
  <si>
    <t>Ian Shanahan</t>
  </si>
  <si>
    <t>Andy Steady</t>
  </si>
  <si>
    <t>Jack Wiggins</t>
  </si>
  <si>
    <t xml:space="preserve">Norton </t>
  </si>
  <si>
    <t>Jon Rolfe</t>
  </si>
  <si>
    <t>Mike Riley</t>
  </si>
  <si>
    <t>Craig Paines</t>
  </si>
  <si>
    <t>Ed Borton</t>
  </si>
  <si>
    <t>DNB</t>
  </si>
  <si>
    <t>Mike Pang</t>
  </si>
  <si>
    <t>How Out</t>
  </si>
  <si>
    <t>Run Out</t>
  </si>
  <si>
    <t>Hit Roof</t>
  </si>
  <si>
    <t>Bowled</t>
  </si>
  <si>
    <t>Caught</t>
  </si>
  <si>
    <t>C &amp; B</t>
  </si>
  <si>
    <t>Stumped</t>
  </si>
  <si>
    <t>LBW</t>
  </si>
  <si>
    <t>JH</t>
  </si>
  <si>
    <t>BM</t>
  </si>
  <si>
    <t>Richard Starkey</t>
  </si>
  <si>
    <t>AH</t>
  </si>
  <si>
    <t>CP</t>
  </si>
  <si>
    <t>RS</t>
  </si>
  <si>
    <t>w</t>
  </si>
  <si>
    <t>k</t>
  </si>
  <si>
    <t>Harjeet Singh</t>
  </si>
  <si>
    <t>Tom Bustin</t>
  </si>
  <si>
    <t>Exiles</t>
  </si>
  <si>
    <t>B'Ham</t>
  </si>
  <si>
    <t>H'set</t>
  </si>
  <si>
    <t>Flat</t>
  </si>
  <si>
    <t xml:space="preserve">Bear </t>
  </si>
  <si>
    <t>Bear</t>
  </si>
  <si>
    <t>George Sanderson</t>
  </si>
  <si>
    <t>Steve Cawley</t>
  </si>
  <si>
    <t>Barry Cox</t>
  </si>
  <si>
    <t>Jim Cumpson</t>
  </si>
  <si>
    <t>Russell Franks</t>
  </si>
  <si>
    <t>Steve Harper</t>
  </si>
  <si>
    <t>Antony Howard</t>
  </si>
  <si>
    <t>Jim Painter</t>
  </si>
  <si>
    <t>Steven Dalley-Smith</t>
  </si>
  <si>
    <t>Bear Flat</t>
  </si>
  <si>
    <t>Paul Adams</t>
  </si>
  <si>
    <t>Chris Colbeck</t>
  </si>
  <si>
    <t>Mike Colbeck</t>
  </si>
  <si>
    <t>Damien Cull</t>
  </si>
  <si>
    <t>Keith Grimes</t>
  </si>
  <si>
    <t>Mike Paddock</t>
  </si>
  <si>
    <t>Mike Child</t>
  </si>
  <si>
    <t>Paul Collard</t>
  </si>
  <si>
    <t>James Fairman</t>
  </si>
  <si>
    <t>Kevin Fairman</t>
  </si>
  <si>
    <t>Nicky Fairman</t>
  </si>
  <si>
    <t>Adrian Jeffrey</t>
  </si>
  <si>
    <t>Mark Matthews</t>
  </si>
  <si>
    <t>Rich Cope</t>
  </si>
  <si>
    <t>Robbie Fourrell</t>
  </si>
  <si>
    <t>Gary Lewis</t>
  </si>
  <si>
    <t>Gez Rideout</t>
  </si>
  <si>
    <t>Terry Sandys</t>
  </si>
  <si>
    <t>Eric Slingo</t>
  </si>
  <si>
    <t>Chris White</t>
  </si>
  <si>
    <t>Mark Ball</t>
  </si>
  <si>
    <t>Alex Cox</t>
  </si>
  <si>
    <t>David Clifford</t>
  </si>
  <si>
    <t xml:space="preserve">Jaya Krishnan </t>
  </si>
  <si>
    <t>Adam Paz</t>
  </si>
  <si>
    <t>Roger Peabody</t>
  </si>
  <si>
    <t>Simon Shaw</t>
  </si>
  <si>
    <t>Bear F</t>
  </si>
  <si>
    <t>ampton</t>
  </si>
  <si>
    <t>JP</t>
  </si>
  <si>
    <t>MCH</t>
  </si>
  <si>
    <t>MCO</t>
  </si>
  <si>
    <t>MM</t>
  </si>
  <si>
    <t>SS</t>
  </si>
  <si>
    <t>DC</t>
  </si>
  <si>
    <t>Jamie Mitchell</t>
  </si>
  <si>
    <t>Tim Smith</t>
  </si>
  <si>
    <t>Nick Cox</t>
  </si>
  <si>
    <t>Rich Smith</t>
  </si>
  <si>
    <t>CH</t>
  </si>
  <si>
    <t>AC</t>
  </si>
  <si>
    <t>MC</t>
  </si>
  <si>
    <t>TM</t>
  </si>
  <si>
    <t>IS</t>
  </si>
  <si>
    <t>Bear Flat defaulted</t>
  </si>
  <si>
    <t>Tom Marquiss</t>
  </si>
  <si>
    <t>Ilyas</t>
  </si>
  <si>
    <t>CS</t>
  </si>
  <si>
    <t>KF</t>
  </si>
  <si>
    <t>RFR</t>
  </si>
  <si>
    <t>GL</t>
  </si>
  <si>
    <t>CW</t>
  </si>
  <si>
    <t>Ian Justin</t>
  </si>
  <si>
    <t>Tristan Johnson</t>
  </si>
  <si>
    <t>NPa</t>
  </si>
  <si>
    <t>Johnny Lewis</t>
  </si>
  <si>
    <t>Gabriel Field</t>
  </si>
  <si>
    <t>Tom Robinson</t>
  </si>
  <si>
    <t>RP</t>
  </si>
  <si>
    <t>Sam Knott</t>
  </si>
  <si>
    <t>Johann Lourens</t>
  </si>
  <si>
    <t>Chris Hampshire</t>
  </si>
  <si>
    <t>Euan Gordon</t>
  </si>
  <si>
    <t>LJ</t>
  </si>
  <si>
    <t>AL</t>
  </si>
  <si>
    <t>AS</t>
  </si>
  <si>
    <t>Dean Morgan</t>
  </si>
  <si>
    <t>Dave Marquiss</t>
  </si>
  <si>
    <t>Shaun Lewis</t>
  </si>
  <si>
    <t>JL</t>
  </si>
  <si>
    <t>DM</t>
  </si>
  <si>
    <t>I</t>
  </si>
  <si>
    <t>Ian Bleakley</t>
  </si>
  <si>
    <t>MB</t>
  </si>
  <si>
    <t>JN</t>
  </si>
  <si>
    <t>wk</t>
  </si>
  <si>
    <t>Liam Clothier</t>
  </si>
  <si>
    <t>Kevin Humphries</t>
  </si>
  <si>
    <t>John Lodge</t>
  </si>
  <si>
    <t>Owen Yee-King</t>
  </si>
  <si>
    <t>Louie Gratton-Peters</t>
  </si>
  <si>
    <t>JK</t>
  </si>
  <si>
    <t>R</t>
  </si>
  <si>
    <t>Tom Webb</t>
  </si>
  <si>
    <t>Ali Platt</t>
  </si>
  <si>
    <t>RF</t>
  </si>
  <si>
    <t>TS</t>
  </si>
  <si>
    <t>NP</t>
  </si>
  <si>
    <t>Bye</t>
  </si>
  <si>
    <t>The Stellas defaulted</t>
  </si>
  <si>
    <t>Jez Hare</t>
  </si>
  <si>
    <t>Hinton Charterhouse defaulted</t>
  </si>
  <si>
    <t>SK</t>
  </si>
  <si>
    <t>Wkts</t>
  </si>
  <si>
    <t>MG</t>
  </si>
  <si>
    <t>PC</t>
  </si>
  <si>
    <t>The Stella defaulted</t>
  </si>
  <si>
    <t xml:space="preserve">Siddhand </t>
  </si>
  <si>
    <t>AP</t>
  </si>
  <si>
    <t>KH</t>
  </si>
  <si>
    <t>S</t>
  </si>
  <si>
    <t>Alex Davis</t>
  </si>
  <si>
    <t>Ed Lye</t>
  </si>
  <si>
    <t>James Neuman</t>
  </si>
  <si>
    <t>TW</t>
  </si>
  <si>
    <t>Blue No.</t>
  </si>
  <si>
    <t>Red Nos.</t>
  </si>
  <si>
    <t>James Green</t>
  </si>
  <si>
    <t>Bowler not two overs</t>
  </si>
  <si>
    <t>Batsman not out</t>
  </si>
  <si>
    <t>BH</t>
  </si>
  <si>
    <t>BP</t>
  </si>
  <si>
    <t>CD</t>
  </si>
  <si>
    <t>HC</t>
  </si>
  <si>
    <t>TNM</t>
  </si>
  <si>
    <t>N</t>
  </si>
  <si>
    <t>BE</t>
  </si>
  <si>
    <t>BF</t>
  </si>
  <si>
    <t>H</t>
  </si>
  <si>
    <t>TV</t>
  </si>
  <si>
    <t>B</t>
  </si>
  <si>
    <t>Games</t>
  </si>
  <si>
    <t>Bear Flat Dads</t>
  </si>
  <si>
    <t>28*</t>
  </si>
  <si>
    <t>36*</t>
  </si>
  <si>
    <t>29*</t>
  </si>
  <si>
    <t>25*</t>
  </si>
  <si>
    <t>35*</t>
  </si>
  <si>
    <t>30*</t>
  </si>
  <si>
    <t>27*</t>
  </si>
  <si>
    <t>26*</t>
  </si>
  <si>
    <t>24*</t>
  </si>
  <si>
    <t>23*</t>
  </si>
  <si>
    <t>52*</t>
  </si>
  <si>
    <t>41*</t>
  </si>
  <si>
    <t>31*</t>
  </si>
  <si>
    <t>21*</t>
  </si>
  <si>
    <t>Jon Keepen</t>
  </si>
  <si>
    <t>Jonny Lewis</t>
  </si>
  <si>
    <t>Steven Dally-Smith</t>
  </si>
  <si>
    <t>Simon Frear</t>
  </si>
  <si>
    <t>Hinton C'house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</si>
</sst>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14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b/>
      <sz val="12"/>
      <name val="Calibri"/>
      <family val="2"/>
    </font>
    <font>
      <b/>
      <sz val="11"/>
      <color indexed="8"/>
      <name val="Calibri"/>
      <family val="2"/>
    </font>
    <font>
      <sz val="12"/>
      <color indexed="62"/>
      <name val="Calibri"/>
      <family val="2"/>
    </font>
    <font>
      <sz val="12"/>
      <color indexed="10"/>
      <name val="Calibri"/>
      <family val="2"/>
    </font>
    <font>
      <sz val="12"/>
      <name val="Calibri"/>
      <family val="2"/>
    </font>
    <font>
      <sz val="11"/>
      <color indexed="62"/>
      <name val="Calibri"/>
      <family val="2"/>
    </font>
    <font>
      <sz val="12"/>
      <color indexed="30"/>
      <name val="Calibri"/>
      <family val="2"/>
    </font>
    <font>
      <sz val="11"/>
      <color indexed="10"/>
      <name val="Calibri"/>
      <family val="2"/>
    </font>
    <font>
      <sz val="12"/>
      <color indexed="13"/>
      <name val="Calibri"/>
      <family val="2"/>
    </font>
    <font>
      <sz val="11"/>
      <color indexed="3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0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2" borderId="0" xfId="0" applyFont="1" applyFill="1"/>
    <xf numFmtId="0" fontId="1" fillId="0" borderId="1" xfId="0" applyFont="1" applyBorder="1"/>
    <xf numFmtId="0" fontId="1" fillId="2" borderId="1" xfId="0" applyFont="1" applyFill="1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/>
    <xf numFmtId="0" fontId="1" fillId="0" borderId="0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8" xfId="0" applyFont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2" borderId="0" xfId="0" applyFill="1"/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1" fillId="0" borderId="0" xfId="0" applyNumberFormat="1" applyFont="1"/>
    <xf numFmtId="2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0" fontId="8" fillId="0" borderId="1" xfId="0" applyFont="1" applyFill="1" applyBorder="1"/>
    <xf numFmtId="0" fontId="2" fillId="0" borderId="6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4" borderId="0" xfId="0" applyFill="1"/>
    <xf numFmtId="0" fontId="10" fillId="0" borderId="1" xfId="0" applyFont="1" applyBorder="1" applyAlignment="1">
      <alignment horizontal="center"/>
    </xf>
    <xf numFmtId="0" fontId="0" fillId="4" borderId="1" xfId="0" applyFill="1" applyBorder="1"/>
    <xf numFmtId="0" fontId="1" fillId="3" borderId="1" xfId="0" applyFont="1" applyFill="1" applyBorder="1"/>
    <xf numFmtId="0" fontId="0" fillId="3" borderId="1" xfId="0" applyFill="1" applyBorder="1"/>
    <xf numFmtId="2" fontId="0" fillId="0" borderId="0" xfId="0" applyNumberFormat="1" applyAlignment="1">
      <alignment horizontal="center"/>
    </xf>
    <xf numFmtId="2" fontId="0" fillId="0" borderId="0" xfId="0" applyNumberFormat="1"/>
    <xf numFmtId="0" fontId="0" fillId="2" borderId="1" xfId="0" applyFill="1" applyBorder="1"/>
    <xf numFmtId="0" fontId="10" fillId="3" borderId="1" xfId="0" applyFont="1" applyFill="1" applyBorder="1" applyAlignment="1">
      <alignment horizontal="center"/>
    </xf>
    <xf numFmtId="2" fontId="0" fillId="3" borderId="0" xfId="0" applyNumberFormat="1" applyFill="1" applyAlignment="1">
      <alignment horizontal="center"/>
    </xf>
    <xf numFmtId="2" fontId="0" fillId="0" borderId="0" xfId="0" applyNumberFormat="1" applyFill="1" applyBorder="1" applyAlignment="1">
      <alignment horizontal="center"/>
    </xf>
    <xf numFmtId="2" fontId="0" fillId="0" borderId="0" xfId="0" applyNumberFormat="1" applyFill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3" borderId="0" xfId="0" applyNumberFormat="1" applyFont="1" applyFill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8" xfId="0" applyNumberFormat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0" fillId="5" borderId="0" xfId="0" applyFill="1"/>
    <xf numFmtId="0" fontId="11" fillId="0" borderId="1" xfId="0" applyFont="1" applyBorder="1" applyAlignment="1">
      <alignment horizontal="center"/>
    </xf>
    <xf numFmtId="0" fontId="0" fillId="3" borderId="0" xfId="0" applyFill="1"/>
    <xf numFmtId="2" fontId="2" fillId="0" borderId="4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1" fontId="1" fillId="0" borderId="0" xfId="0" applyNumberFormat="1" applyFont="1"/>
    <xf numFmtId="1" fontId="1" fillId="0" borderId="1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1" fontId="0" fillId="0" borderId="0" xfId="0" applyNumberFormat="1"/>
    <xf numFmtId="2" fontId="1" fillId="3" borderId="0" xfId="0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2" fillId="0" borderId="0" xfId="0" applyFont="1" applyFill="1" applyBorder="1"/>
    <xf numFmtId="0" fontId="1" fillId="6" borderId="1" xfId="0" applyFont="1" applyFill="1" applyBorder="1" applyAlignment="1">
      <alignment horizontal="center"/>
    </xf>
    <xf numFmtId="0" fontId="0" fillId="0" borderId="0" xfId="0" applyFill="1"/>
    <xf numFmtId="0" fontId="0" fillId="6" borderId="0" xfId="0" applyFill="1"/>
    <xf numFmtId="4" fontId="0" fillId="3" borderId="0" xfId="0" applyNumberForma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/>
    <xf numFmtId="4" fontId="1" fillId="0" borderId="0" xfId="0" applyNumberFormat="1" applyFont="1" applyFill="1" applyBorder="1" applyAlignment="1">
      <alignment horizontal="center"/>
    </xf>
    <xf numFmtId="4" fontId="0" fillId="0" borderId="0" xfId="0" applyNumberFormat="1"/>
    <xf numFmtId="0" fontId="1" fillId="0" borderId="0" xfId="0" applyFont="1" applyFill="1"/>
    <xf numFmtId="1" fontId="1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0" fontId="2" fillId="0" borderId="11" xfId="0" applyFont="1" applyFill="1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/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2" fontId="0" fillId="0" borderId="0" xfId="0" applyNumberFormat="1" applyBorder="1" applyAlignment="1"/>
    <xf numFmtId="0" fontId="2" fillId="0" borderId="0" xfId="0" applyFont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0" fontId="0" fillId="0" borderId="0" xfId="0" applyBorder="1" applyAlignment="1"/>
    <xf numFmtId="0" fontId="5" fillId="0" borderId="1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0" fillId="0" borderId="12" xfId="0" applyBorder="1"/>
    <xf numFmtId="0" fontId="0" fillId="0" borderId="8" xfId="0" applyBorder="1"/>
    <xf numFmtId="1" fontId="0" fillId="0" borderId="12" xfId="0" applyNumberFormat="1" applyBorder="1"/>
    <xf numFmtId="1" fontId="0" fillId="0" borderId="8" xfId="0" applyNumberFormat="1" applyFill="1" applyBorder="1"/>
    <xf numFmtId="2" fontId="0" fillId="0" borderId="0" xfId="0" applyNumberForma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3" fillId="0" borderId="0" xfId="0" applyFont="1" applyBorder="1"/>
    <xf numFmtId="0" fontId="5" fillId="0" borderId="0" xfId="0" applyFont="1" applyBorder="1"/>
    <xf numFmtId="0" fontId="2" fillId="0" borderId="1" xfId="0" applyFont="1" applyBorder="1" applyAlignment="1"/>
    <xf numFmtId="0" fontId="0" fillId="0" borderId="1" xfId="0" applyBorder="1" applyAlignment="1"/>
    <xf numFmtId="0" fontId="3" fillId="0" borderId="0" xfId="0" applyFont="1" applyBorder="1" applyAlignment="1">
      <alignment horizontal="center"/>
    </xf>
    <xf numFmtId="0" fontId="4" fillId="2" borderId="7" xfId="0" applyFont="1" applyFill="1" applyBorder="1" applyAlignment="1"/>
    <xf numFmtId="0" fontId="0" fillId="0" borderId="7" xfId="0" applyBorder="1" applyAlignment="1"/>
    <xf numFmtId="0" fontId="5" fillId="0" borderId="4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0" fillId="0" borderId="14" xfId="0" applyBorder="1" applyAlignment="1"/>
    <xf numFmtId="0" fontId="2" fillId="0" borderId="0" xfId="0" applyFont="1" applyAlignment="1"/>
    <xf numFmtId="0" fontId="0" fillId="0" borderId="0" xfId="0" applyAlignment="1"/>
    <xf numFmtId="0" fontId="3" fillId="0" borderId="0" xfId="0" applyFont="1" applyBorder="1" applyAlignment="1"/>
    <xf numFmtId="0" fontId="0" fillId="0" borderId="0" xfId="0" applyBorder="1" applyAlignment="1"/>
    <xf numFmtId="2" fontId="3" fillId="0" borderId="14" xfId="0" applyNumberFormat="1" applyFont="1" applyBorder="1" applyAlignment="1">
      <alignment horizontal="center"/>
    </xf>
    <xf numFmtId="2" fontId="0" fillId="0" borderId="14" xfId="0" applyNumberFormat="1" applyBorder="1" applyAlignment="1"/>
    <xf numFmtId="0" fontId="0" fillId="0" borderId="13" xfId="0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48"/>
  <sheetViews>
    <sheetView topLeftCell="A124" workbookViewId="0">
      <selection activeCell="A140" sqref="A140"/>
    </sheetView>
  </sheetViews>
  <sheetFormatPr defaultRowHeight="15"/>
  <cols>
    <col min="1" max="1" width="20.7109375" customWidth="1"/>
    <col min="2" max="15" width="8.7109375" customWidth="1"/>
  </cols>
  <sheetData>
    <row r="1" spans="1:18" ht="18.75">
      <c r="A1" s="133" t="s">
        <v>81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</row>
    <row r="2" spans="1:18" ht="15.75">
      <c r="A2" s="2" t="s">
        <v>0</v>
      </c>
      <c r="B2" s="3" t="s">
        <v>2</v>
      </c>
      <c r="C2" s="3" t="s">
        <v>2</v>
      </c>
      <c r="D2" s="3" t="s">
        <v>5</v>
      </c>
      <c r="E2" s="3" t="s">
        <v>7</v>
      </c>
      <c r="F2" s="3" t="s">
        <v>43</v>
      </c>
      <c r="G2" s="3" t="s">
        <v>9</v>
      </c>
      <c r="H2" s="3" t="s">
        <v>10</v>
      </c>
      <c r="I2" s="97" t="s">
        <v>12</v>
      </c>
      <c r="J2" s="3" t="s">
        <v>13</v>
      </c>
      <c r="K2" s="3" t="s">
        <v>13</v>
      </c>
      <c r="L2" s="3" t="s">
        <v>13</v>
      </c>
      <c r="M2" s="3" t="s">
        <v>17</v>
      </c>
      <c r="N2" s="3" t="s">
        <v>19</v>
      </c>
      <c r="O2" s="3" t="s">
        <v>21</v>
      </c>
    </row>
    <row r="3" spans="1:18" ht="15.75">
      <c r="A3" s="2" t="s">
        <v>1</v>
      </c>
      <c r="B3" s="4" t="s">
        <v>42</v>
      </c>
      <c r="C3" s="4" t="s">
        <v>4</v>
      </c>
      <c r="D3" s="4" t="s">
        <v>6</v>
      </c>
      <c r="E3" s="4" t="s">
        <v>8</v>
      </c>
      <c r="F3" s="4" t="s">
        <v>44</v>
      </c>
      <c r="G3" s="4"/>
      <c r="H3" s="4" t="s">
        <v>11</v>
      </c>
      <c r="I3" s="98" t="s">
        <v>13</v>
      </c>
      <c r="J3" s="4" t="s">
        <v>14</v>
      </c>
      <c r="K3" s="4" t="s">
        <v>15</v>
      </c>
      <c r="L3" s="4" t="s">
        <v>16</v>
      </c>
      <c r="M3" s="4" t="s">
        <v>18</v>
      </c>
      <c r="N3" s="4" t="s">
        <v>20</v>
      </c>
      <c r="O3" s="4"/>
    </row>
    <row r="4" spans="1:18" ht="15.75">
      <c r="A4" s="5" t="s">
        <v>60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8" ht="15.75">
      <c r="A5" s="6" t="s">
        <v>90</v>
      </c>
      <c r="B5" s="7"/>
      <c r="C5" s="29"/>
      <c r="D5" s="29"/>
      <c r="E5" s="8">
        <v>18</v>
      </c>
      <c r="F5" s="29"/>
      <c r="G5" s="8">
        <v>5</v>
      </c>
      <c r="H5" s="8">
        <v>7</v>
      </c>
      <c r="I5" s="29"/>
      <c r="J5" s="29"/>
      <c r="K5" s="29"/>
      <c r="L5" s="29"/>
      <c r="M5" s="8">
        <f t="shared" ref="M5:M15" si="0">SUM(C5:L5)</f>
        <v>30</v>
      </c>
      <c r="N5" s="8">
        <v>3</v>
      </c>
      <c r="O5" s="40">
        <f t="shared" ref="O5:O15" si="1">M5/N5</f>
        <v>10</v>
      </c>
      <c r="Q5" s="24" t="s">
        <v>270</v>
      </c>
      <c r="R5">
        <f>M18</f>
        <v>569</v>
      </c>
    </row>
    <row r="6" spans="1:18" ht="15.75">
      <c r="A6" s="6" t="s">
        <v>174</v>
      </c>
      <c r="B6" s="7"/>
      <c r="C6" s="73">
        <v>17</v>
      </c>
      <c r="D6" s="29"/>
      <c r="E6" s="29"/>
      <c r="F6" s="29"/>
      <c r="G6" s="29"/>
      <c r="H6" s="29"/>
      <c r="I6" s="29"/>
      <c r="J6" s="29"/>
      <c r="K6" s="29"/>
      <c r="L6" s="29"/>
      <c r="M6" s="8">
        <f t="shared" si="0"/>
        <v>17</v>
      </c>
      <c r="N6" s="8">
        <v>0</v>
      </c>
      <c r="O6" s="40"/>
      <c r="Q6" s="24" t="s">
        <v>271</v>
      </c>
      <c r="R6">
        <f>M35</f>
        <v>450</v>
      </c>
    </row>
    <row r="7" spans="1:18" ht="15.75">
      <c r="A7" s="6" t="s">
        <v>250</v>
      </c>
      <c r="B7" s="7"/>
      <c r="C7" s="29"/>
      <c r="D7" s="17">
        <v>19</v>
      </c>
      <c r="E7" s="29"/>
      <c r="F7" s="29"/>
      <c r="G7" s="29"/>
      <c r="H7" s="29"/>
      <c r="I7" s="29"/>
      <c r="J7" s="29"/>
      <c r="K7" s="29"/>
      <c r="L7" s="29"/>
      <c r="M7" s="8">
        <f t="shared" si="0"/>
        <v>19</v>
      </c>
      <c r="N7" s="8">
        <v>1</v>
      </c>
      <c r="O7" s="40">
        <f t="shared" si="1"/>
        <v>19</v>
      </c>
      <c r="Q7" s="24" t="s">
        <v>272</v>
      </c>
      <c r="R7">
        <f>M52</f>
        <v>687</v>
      </c>
    </row>
    <row r="8" spans="1:18" ht="15.75">
      <c r="A8" s="6" t="s">
        <v>91</v>
      </c>
      <c r="B8" s="7"/>
      <c r="C8" s="17">
        <v>18</v>
      </c>
      <c r="D8" s="29"/>
      <c r="E8" s="29"/>
      <c r="F8" s="8">
        <v>37</v>
      </c>
      <c r="G8" s="8">
        <v>6</v>
      </c>
      <c r="H8" s="8">
        <v>23</v>
      </c>
      <c r="I8" s="29"/>
      <c r="J8" s="29"/>
      <c r="K8" s="29"/>
      <c r="L8" s="29"/>
      <c r="M8" s="8">
        <f t="shared" si="0"/>
        <v>84</v>
      </c>
      <c r="N8" s="8">
        <v>4</v>
      </c>
      <c r="O8" s="40">
        <f t="shared" si="1"/>
        <v>21</v>
      </c>
      <c r="Q8" s="24" t="s">
        <v>273</v>
      </c>
      <c r="R8">
        <f>M71</f>
        <v>734</v>
      </c>
    </row>
    <row r="9" spans="1:18" ht="15.75">
      <c r="A9" s="6" t="s">
        <v>213</v>
      </c>
      <c r="B9" s="7"/>
      <c r="C9" s="29"/>
      <c r="D9" s="29"/>
      <c r="E9" s="8">
        <v>3</v>
      </c>
      <c r="F9" s="8">
        <v>1</v>
      </c>
      <c r="G9" s="8">
        <v>6</v>
      </c>
      <c r="H9" s="29"/>
      <c r="I9" s="8">
        <v>7</v>
      </c>
      <c r="J9" s="29"/>
      <c r="K9" s="29"/>
      <c r="L9" s="29"/>
      <c r="M9" s="8">
        <f t="shared" si="0"/>
        <v>17</v>
      </c>
      <c r="N9" s="8">
        <v>4</v>
      </c>
      <c r="O9" s="40">
        <f t="shared" si="1"/>
        <v>4.25</v>
      </c>
      <c r="Q9" s="24" t="s">
        <v>274</v>
      </c>
      <c r="R9">
        <f>M89</f>
        <v>710</v>
      </c>
    </row>
    <row r="10" spans="1:18" ht="15.75">
      <c r="A10" s="6" t="s">
        <v>219</v>
      </c>
      <c r="B10" s="7"/>
      <c r="C10" s="17">
        <v>4</v>
      </c>
      <c r="D10" s="8">
        <v>3</v>
      </c>
      <c r="E10" s="8">
        <v>3</v>
      </c>
      <c r="F10" s="8">
        <v>8</v>
      </c>
      <c r="G10" s="29"/>
      <c r="H10" s="29"/>
      <c r="I10" s="8">
        <v>8</v>
      </c>
      <c r="J10" s="29"/>
      <c r="K10" s="29"/>
      <c r="L10" s="29"/>
      <c r="M10" s="8">
        <f t="shared" si="0"/>
        <v>26</v>
      </c>
      <c r="N10" s="8">
        <v>5</v>
      </c>
      <c r="O10" s="40">
        <f t="shared" si="1"/>
        <v>5.2</v>
      </c>
      <c r="Q10" s="24" t="s">
        <v>275</v>
      </c>
      <c r="R10">
        <f>M110</f>
        <v>1106</v>
      </c>
    </row>
    <row r="11" spans="1:18" ht="15.75">
      <c r="A11" s="6" t="s">
        <v>220</v>
      </c>
      <c r="B11" s="7"/>
      <c r="C11" s="29"/>
      <c r="D11" s="53">
        <v>7</v>
      </c>
      <c r="E11" s="8">
        <v>0</v>
      </c>
      <c r="F11" s="29"/>
      <c r="G11" s="29"/>
      <c r="H11" s="29"/>
      <c r="I11" s="29"/>
      <c r="J11" s="29"/>
      <c r="K11" s="29"/>
      <c r="L11" s="29"/>
      <c r="M11" s="8">
        <f t="shared" si="0"/>
        <v>7</v>
      </c>
      <c r="N11" s="8">
        <v>1</v>
      </c>
      <c r="O11" s="40">
        <f t="shared" si="1"/>
        <v>7</v>
      </c>
      <c r="Q11" s="24" t="s">
        <v>246</v>
      </c>
      <c r="R11">
        <f>M128</f>
        <v>480</v>
      </c>
    </row>
    <row r="12" spans="1:18" ht="15.75">
      <c r="A12" s="6" t="s">
        <v>92</v>
      </c>
      <c r="B12" s="7"/>
      <c r="C12" s="29"/>
      <c r="D12" s="8">
        <v>2</v>
      </c>
      <c r="E12" s="8">
        <v>22</v>
      </c>
      <c r="F12" s="8">
        <v>10</v>
      </c>
      <c r="G12" s="8">
        <v>11</v>
      </c>
      <c r="H12" s="8">
        <v>3</v>
      </c>
      <c r="I12" s="8">
        <v>0</v>
      </c>
      <c r="J12" s="29"/>
      <c r="K12" s="29"/>
      <c r="L12" s="29"/>
      <c r="M12" s="8">
        <f t="shared" si="0"/>
        <v>48</v>
      </c>
      <c r="N12" s="8">
        <v>6</v>
      </c>
      <c r="O12" s="40">
        <f t="shared" si="1"/>
        <v>8</v>
      </c>
    </row>
    <row r="13" spans="1:18" ht="16.5" thickBot="1">
      <c r="A13" s="6" t="s">
        <v>93</v>
      </c>
      <c r="B13" s="7"/>
      <c r="C13" s="17" t="s">
        <v>124</v>
      </c>
      <c r="D13" s="8">
        <v>3</v>
      </c>
      <c r="E13" s="8">
        <v>3</v>
      </c>
      <c r="F13" s="31">
        <v>14</v>
      </c>
      <c r="G13" s="8">
        <v>0</v>
      </c>
      <c r="H13" s="8">
        <v>0</v>
      </c>
      <c r="I13" s="8">
        <v>7</v>
      </c>
      <c r="J13" s="29"/>
      <c r="K13" s="29"/>
      <c r="L13" s="29"/>
      <c r="M13" s="8">
        <f t="shared" si="0"/>
        <v>27</v>
      </c>
      <c r="N13" s="8">
        <v>5</v>
      </c>
      <c r="O13" s="40">
        <f t="shared" si="1"/>
        <v>5.4</v>
      </c>
      <c r="R13" s="118">
        <f>SUM(R5:R12)</f>
        <v>4736</v>
      </c>
    </row>
    <row r="14" spans="1:18" ht="16.5" thickTop="1">
      <c r="A14" s="6" t="s">
        <v>120</v>
      </c>
      <c r="B14" s="7"/>
      <c r="C14" s="73">
        <v>16</v>
      </c>
      <c r="D14" s="29"/>
      <c r="E14" s="29"/>
      <c r="F14" s="29"/>
      <c r="G14" s="29"/>
      <c r="H14" s="8">
        <v>3</v>
      </c>
      <c r="I14" s="8">
        <v>9</v>
      </c>
      <c r="J14" s="29"/>
      <c r="K14" s="29"/>
      <c r="L14" s="29"/>
      <c r="M14" s="8">
        <f t="shared" si="0"/>
        <v>28</v>
      </c>
      <c r="N14" s="8">
        <v>2</v>
      </c>
      <c r="O14" s="40">
        <f t="shared" si="1"/>
        <v>14</v>
      </c>
    </row>
    <row r="15" spans="1:18" ht="15.75">
      <c r="A15" s="6" t="s">
        <v>94</v>
      </c>
      <c r="B15" s="7"/>
      <c r="C15" s="17">
        <v>19</v>
      </c>
      <c r="D15" s="53">
        <v>28</v>
      </c>
      <c r="E15" s="29"/>
      <c r="F15" s="8">
        <v>0</v>
      </c>
      <c r="G15" s="8">
        <v>3</v>
      </c>
      <c r="H15" s="31">
        <v>11</v>
      </c>
      <c r="I15" s="8">
        <v>4</v>
      </c>
      <c r="J15" s="29"/>
      <c r="K15" s="29"/>
      <c r="L15" s="29"/>
      <c r="M15" s="8">
        <f t="shared" si="0"/>
        <v>65</v>
      </c>
      <c r="N15" s="8">
        <v>4</v>
      </c>
      <c r="O15" s="40">
        <f t="shared" si="1"/>
        <v>16.25</v>
      </c>
    </row>
    <row r="16" spans="1:18" ht="15.75">
      <c r="A16" s="6"/>
      <c r="B16" s="7"/>
      <c r="C16" s="17"/>
      <c r="D16" s="8"/>
      <c r="E16" s="8"/>
      <c r="F16" s="8"/>
      <c r="G16" s="8"/>
      <c r="H16" s="8"/>
      <c r="I16" s="8"/>
      <c r="J16" s="29"/>
      <c r="K16" s="29"/>
      <c r="L16" s="29"/>
      <c r="M16" s="8"/>
      <c r="N16" s="8"/>
      <c r="O16" s="9"/>
    </row>
    <row r="17" spans="1:15" ht="15.75">
      <c r="A17" s="6" t="s">
        <v>28</v>
      </c>
      <c r="B17" s="7"/>
      <c r="C17" s="17">
        <v>30</v>
      </c>
      <c r="D17" s="8">
        <v>22</v>
      </c>
      <c r="E17" s="8">
        <v>24</v>
      </c>
      <c r="F17" s="8">
        <v>32</v>
      </c>
      <c r="G17" s="8">
        <v>19</v>
      </c>
      <c r="H17" s="8">
        <v>45</v>
      </c>
      <c r="I17" s="8">
        <v>29</v>
      </c>
      <c r="J17" s="29"/>
      <c r="K17" s="29"/>
      <c r="L17" s="29"/>
      <c r="M17" s="8">
        <f>SUM(B17:L17)</f>
        <v>201</v>
      </c>
      <c r="N17" s="8"/>
      <c r="O17" s="9"/>
    </row>
    <row r="18" spans="1:15" ht="15.75">
      <c r="A18" s="6" t="s">
        <v>17</v>
      </c>
      <c r="B18" s="7"/>
      <c r="C18" s="17">
        <f t="shared" ref="C18:I18" si="2">SUM(C5:C17)</f>
        <v>104</v>
      </c>
      <c r="D18" s="17">
        <f t="shared" si="2"/>
        <v>84</v>
      </c>
      <c r="E18" s="17">
        <f t="shared" si="2"/>
        <v>73</v>
      </c>
      <c r="F18" s="17">
        <f t="shared" si="2"/>
        <v>102</v>
      </c>
      <c r="G18" s="17">
        <f t="shared" si="2"/>
        <v>50</v>
      </c>
      <c r="H18" s="17">
        <f t="shared" si="2"/>
        <v>92</v>
      </c>
      <c r="I18" s="17">
        <f t="shared" si="2"/>
        <v>64</v>
      </c>
      <c r="J18" s="29"/>
      <c r="K18" s="29"/>
      <c r="L18" s="29"/>
      <c r="M18" s="8">
        <f>SUM(M5:M17)</f>
        <v>569</v>
      </c>
      <c r="N18" s="8">
        <f>SUM(N5:N17)</f>
        <v>35</v>
      </c>
      <c r="O18" s="9"/>
    </row>
    <row r="19" spans="1:15" ht="15.75">
      <c r="A19" s="10"/>
      <c r="B19" s="16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9"/>
      <c r="N19" s="9"/>
      <c r="O19" s="9"/>
    </row>
    <row r="20" spans="1:15" ht="15.75">
      <c r="A20" s="10"/>
      <c r="B20" s="16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</row>
    <row r="21" spans="1:15" ht="18.75">
      <c r="A21" s="133" t="s">
        <v>81</v>
      </c>
      <c r="B21" s="133"/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</row>
    <row r="22" spans="1:15" ht="15.75">
      <c r="A22" s="2" t="s">
        <v>0</v>
      </c>
      <c r="B22" s="3" t="s">
        <v>2</v>
      </c>
      <c r="C22" s="3" t="s">
        <v>2</v>
      </c>
      <c r="D22" s="3" t="s">
        <v>5</v>
      </c>
      <c r="E22" s="3" t="s">
        <v>7</v>
      </c>
      <c r="F22" s="3" t="s">
        <v>43</v>
      </c>
      <c r="G22" s="3" t="s">
        <v>9</v>
      </c>
      <c r="H22" s="3" t="s">
        <v>10</v>
      </c>
      <c r="I22" s="97" t="s">
        <v>12</v>
      </c>
      <c r="J22" s="3" t="s">
        <v>13</v>
      </c>
      <c r="K22" s="3" t="s">
        <v>13</v>
      </c>
      <c r="L22" s="3" t="s">
        <v>13</v>
      </c>
      <c r="M22" s="3" t="s">
        <v>17</v>
      </c>
      <c r="N22" s="3" t="s">
        <v>19</v>
      </c>
      <c r="O22" s="3" t="s">
        <v>21</v>
      </c>
    </row>
    <row r="23" spans="1:15" ht="15.75">
      <c r="A23" s="2" t="s">
        <v>1</v>
      </c>
      <c r="B23" s="4" t="s">
        <v>42</v>
      </c>
      <c r="C23" s="4" t="s">
        <v>4</v>
      </c>
      <c r="D23" s="4" t="s">
        <v>6</v>
      </c>
      <c r="E23" s="4" t="s">
        <v>8</v>
      </c>
      <c r="F23" s="4" t="s">
        <v>44</v>
      </c>
      <c r="G23" s="4"/>
      <c r="H23" s="4" t="s">
        <v>11</v>
      </c>
      <c r="I23" s="98" t="s">
        <v>13</v>
      </c>
      <c r="J23" s="4" t="s">
        <v>14</v>
      </c>
      <c r="K23" s="4" t="s">
        <v>15</v>
      </c>
      <c r="L23" s="4" t="s">
        <v>16</v>
      </c>
      <c r="M23" s="4" t="s">
        <v>18</v>
      </c>
      <c r="N23" s="4" t="s">
        <v>20</v>
      </c>
      <c r="O23" s="4"/>
    </row>
    <row r="24" spans="1:15" ht="15.75">
      <c r="A24" s="5" t="s">
        <v>40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ht="15.75">
      <c r="A25" s="6" t="s">
        <v>95</v>
      </c>
      <c r="B25" s="17">
        <v>0</v>
      </c>
      <c r="C25" s="19"/>
      <c r="D25" s="8">
        <v>0</v>
      </c>
      <c r="E25" s="91"/>
      <c r="F25" s="8">
        <v>11</v>
      </c>
      <c r="G25" s="31">
        <v>6</v>
      </c>
      <c r="H25" s="31">
        <v>8</v>
      </c>
      <c r="I25" s="8">
        <v>3</v>
      </c>
      <c r="J25" s="29"/>
      <c r="K25" s="29"/>
      <c r="L25" s="29"/>
      <c r="M25" s="8">
        <f t="shared" ref="M25:M32" si="3">SUM(B25:L25)</f>
        <v>28</v>
      </c>
      <c r="N25" s="8">
        <v>4</v>
      </c>
      <c r="O25" s="96">
        <f t="shared" ref="O25:O32" si="4">M25/N25</f>
        <v>7</v>
      </c>
    </row>
    <row r="26" spans="1:15" ht="15.75">
      <c r="A26" s="6" t="s">
        <v>96</v>
      </c>
      <c r="B26" s="29"/>
      <c r="C26" s="19"/>
      <c r="D26" s="29"/>
      <c r="E26" s="91"/>
      <c r="F26" s="8">
        <v>4</v>
      </c>
      <c r="G26" s="29"/>
      <c r="H26" s="29"/>
      <c r="I26" s="29"/>
      <c r="J26" s="29"/>
      <c r="K26" s="29"/>
      <c r="L26" s="29"/>
      <c r="M26" s="8">
        <f t="shared" si="3"/>
        <v>4</v>
      </c>
      <c r="N26" s="8">
        <v>1</v>
      </c>
      <c r="O26" s="96">
        <f t="shared" si="4"/>
        <v>4</v>
      </c>
    </row>
    <row r="27" spans="1:15" ht="15.75">
      <c r="A27" s="6" t="s">
        <v>97</v>
      </c>
      <c r="B27" s="29"/>
      <c r="C27" s="19"/>
      <c r="D27" s="8">
        <v>29</v>
      </c>
      <c r="E27" s="91"/>
      <c r="F27" s="31">
        <v>36</v>
      </c>
      <c r="G27" s="29"/>
      <c r="H27" s="8">
        <v>0</v>
      </c>
      <c r="I27" s="8">
        <v>24</v>
      </c>
      <c r="J27" s="29"/>
      <c r="K27" s="29"/>
      <c r="L27" s="29"/>
      <c r="M27" s="8">
        <f t="shared" si="3"/>
        <v>89</v>
      </c>
      <c r="N27" s="8">
        <v>3</v>
      </c>
      <c r="O27" s="96">
        <f t="shared" si="4"/>
        <v>29.666666666666668</v>
      </c>
    </row>
    <row r="28" spans="1:15" ht="15.75">
      <c r="A28" s="6" t="s">
        <v>74</v>
      </c>
      <c r="B28" s="17">
        <v>0</v>
      </c>
      <c r="C28" s="19"/>
      <c r="D28" s="8">
        <v>4</v>
      </c>
      <c r="E28" s="91"/>
      <c r="F28" s="8">
        <v>26</v>
      </c>
      <c r="G28" s="8">
        <v>13</v>
      </c>
      <c r="H28" s="8">
        <v>11</v>
      </c>
      <c r="I28" s="8">
        <v>1</v>
      </c>
      <c r="J28" s="29"/>
      <c r="K28" s="29"/>
      <c r="L28" s="29"/>
      <c r="M28" s="8">
        <f t="shared" si="3"/>
        <v>55</v>
      </c>
      <c r="N28" s="8">
        <v>6</v>
      </c>
      <c r="O28" s="96">
        <f t="shared" si="4"/>
        <v>9.1666666666666661</v>
      </c>
    </row>
    <row r="29" spans="1:15" ht="15.75">
      <c r="A29" s="6" t="s">
        <v>98</v>
      </c>
      <c r="B29" s="17">
        <v>0</v>
      </c>
      <c r="C29" s="19"/>
      <c r="D29" s="8">
        <v>0</v>
      </c>
      <c r="E29" s="91"/>
      <c r="F29" s="8">
        <v>3</v>
      </c>
      <c r="G29" s="8">
        <v>17</v>
      </c>
      <c r="H29" s="8">
        <v>16</v>
      </c>
      <c r="I29" s="8" t="s">
        <v>124</v>
      </c>
      <c r="J29" s="29"/>
      <c r="K29" s="29"/>
      <c r="L29" s="29"/>
      <c r="M29" s="8">
        <f t="shared" si="3"/>
        <v>36</v>
      </c>
      <c r="N29" s="8">
        <v>5</v>
      </c>
      <c r="O29" s="96">
        <f t="shared" si="4"/>
        <v>7.2</v>
      </c>
    </row>
    <row r="30" spans="1:15" ht="15.75">
      <c r="A30" s="6" t="s">
        <v>99</v>
      </c>
      <c r="B30" s="17">
        <v>5</v>
      </c>
      <c r="C30" s="19"/>
      <c r="D30" s="8">
        <v>3</v>
      </c>
      <c r="E30" s="91"/>
      <c r="F30" s="31">
        <v>14</v>
      </c>
      <c r="G30" s="8">
        <v>0</v>
      </c>
      <c r="H30" s="31">
        <v>2</v>
      </c>
      <c r="I30" s="8">
        <v>0</v>
      </c>
      <c r="J30" s="29"/>
      <c r="K30" s="29"/>
      <c r="L30" s="29"/>
      <c r="M30" s="8">
        <f t="shared" si="3"/>
        <v>24</v>
      </c>
      <c r="N30" s="8">
        <v>4</v>
      </c>
      <c r="O30" s="96">
        <f t="shared" si="4"/>
        <v>6</v>
      </c>
    </row>
    <row r="31" spans="1:15" ht="15.75">
      <c r="A31" s="6" t="s">
        <v>76</v>
      </c>
      <c r="B31" s="17">
        <v>0</v>
      </c>
      <c r="C31" s="19"/>
      <c r="D31" s="8">
        <v>5</v>
      </c>
      <c r="E31" s="91"/>
      <c r="F31" s="29"/>
      <c r="G31" s="8">
        <v>4</v>
      </c>
      <c r="H31" s="8">
        <v>1</v>
      </c>
      <c r="I31" s="8">
        <v>3</v>
      </c>
      <c r="J31" s="29"/>
      <c r="K31" s="29"/>
      <c r="L31" s="29"/>
      <c r="M31" s="8">
        <f t="shared" si="3"/>
        <v>13</v>
      </c>
      <c r="N31" s="8">
        <v>5</v>
      </c>
      <c r="O31" s="96">
        <f t="shared" si="4"/>
        <v>2.6</v>
      </c>
    </row>
    <row r="32" spans="1:15" ht="15.75">
      <c r="A32" s="6" t="s">
        <v>121</v>
      </c>
      <c r="B32" s="17">
        <v>2</v>
      </c>
      <c r="C32" s="19"/>
      <c r="D32" s="29"/>
      <c r="E32" s="91"/>
      <c r="F32" s="29"/>
      <c r="G32" s="8">
        <v>2</v>
      </c>
      <c r="H32" s="29"/>
      <c r="I32" s="29"/>
      <c r="J32" s="29"/>
      <c r="K32" s="29"/>
      <c r="L32" s="29"/>
      <c r="M32" s="8">
        <f t="shared" si="3"/>
        <v>4</v>
      </c>
      <c r="N32" s="8">
        <v>2</v>
      </c>
      <c r="O32" s="96">
        <f t="shared" si="4"/>
        <v>2</v>
      </c>
    </row>
    <row r="33" spans="1:15" ht="15.75">
      <c r="A33" s="6"/>
      <c r="B33" s="17"/>
      <c r="C33" s="19"/>
      <c r="D33" s="8"/>
      <c r="E33" s="91"/>
      <c r="F33" s="8"/>
      <c r="G33" s="8"/>
      <c r="H33" s="8"/>
      <c r="I33" s="8"/>
      <c r="J33" s="29"/>
      <c r="K33" s="29"/>
      <c r="L33" s="29"/>
      <c r="M33" s="8"/>
      <c r="N33" s="8"/>
      <c r="O33" s="9"/>
    </row>
    <row r="34" spans="1:15" ht="15.75">
      <c r="A34" s="6" t="s">
        <v>28</v>
      </c>
      <c r="B34" s="17">
        <v>17</v>
      </c>
      <c r="C34" s="19"/>
      <c r="D34" s="8">
        <v>50</v>
      </c>
      <c r="E34" s="91"/>
      <c r="F34" s="8">
        <v>32</v>
      </c>
      <c r="G34" s="8">
        <v>21</v>
      </c>
      <c r="H34" s="8">
        <v>55</v>
      </c>
      <c r="I34" s="8">
        <v>22</v>
      </c>
      <c r="J34" s="29"/>
      <c r="K34" s="29"/>
      <c r="L34" s="29"/>
      <c r="M34" s="8">
        <f>SUM(B34:L34)</f>
        <v>197</v>
      </c>
      <c r="N34" s="8"/>
      <c r="O34" s="9"/>
    </row>
    <row r="35" spans="1:15" ht="15.75">
      <c r="A35" s="6" t="s">
        <v>17</v>
      </c>
      <c r="B35" s="17">
        <f>SUM(B21:B34)</f>
        <v>24</v>
      </c>
      <c r="C35" s="19"/>
      <c r="D35" s="17">
        <f>SUM(D21:D34)</f>
        <v>91</v>
      </c>
      <c r="E35" s="91"/>
      <c r="F35" s="17">
        <f>SUM(F21:F34)</f>
        <v>126</v>
      </c>
      <c r="G35" s="17">
        <f>SUM(G21:G34)</f>
        <v>63</v>
      </c>
      <c r="H35" s="17">
        <f>SUM(H21:H34)</f>
        <v>93</v>
      </c>
      <c r="I35" s="17">
        <f>SUM(I21:I34)</f>
        <v>53</v>
      </c>
      <c r="J35" s="29"/>
      <c r="K35" s="29"/>
      <c r="L35" s="29"/>
      <c r="M35" s="8">
        <f>SUM(M21:M34)</f>
        <v>450</v>
      </c>
      <c r="N35" s="8">
        <f>SUM(N21:N34)</f>
        <v>30</v>
      </c>
      <c r="O35" s="9"/>
    </row>
    <row r="36" spans="1:15" ht="15.75">
      <c r="A36" s="10"/>
      <c r="B36" s="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9"/>
      <c r="N36" s="9"/>
      <c r="O36" s="9"/>
    </row>
    <row r="37" spans="1:15" ht="15.75">
      <c r="A37" s="10"/>
      <c r="B37" s="9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9"/>
      <c r="N37" s="9"/>
      <c r="O37" s="9"/>
    </row>
    <row r="38" spans="1:15" ht="18.75">
      <c r="A38" s="133" t="s">
        <v>81</v>
      </c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</row>
    <row r="39" spans="1:15" ht="15.75">
      <c r="A39" s="2" t="s">
        <v>0</v>
      </c>
      <c r="B39" s="3" t="s">
        <v>2</v>
      </c>
      <c r="C39" s="3" t="s">
        <v>2</v>
      </c>
      <c r="D39" s="3" t="s">
        <v>5</v>
      </c>
      <c r="E39" s="3" t="s">
        <v>7</v>
      </c>
      <c r="F39" s="3" t="s">
        <v>43</v>
      </c>
      <c r="G39" s="3" t="s">
        <v>9</v>
      </c>
      <c r="H39" s="3" t="s">
        <v>10</v>
      </c>
      <c r="I39" s="97" t="s">
        <v>12</v>
      </c>
      <c r="J39" s="3" t="s">
        <v>13</v>
      </c>
      <c r="K39" s="3" t="s">
        <v>13</v>
      </c>
      <c r="L39" s="3" t="s">
        <v>13</v>
      </c>
      <c r="M39" s="3" t="s">
        <v>17</v>
      </c>
      <c r="N39" s="3" t="s">
        <v>19</v>
      </c>
      <c r="O39" s="3" t="s">
        <v>21</v>
      </c>
    </row>
    <row r="40" spans="1:15" ht="15.75">
      <c r="A40" s="2" t="s">
        <v>1</v>
      </c>
      <c r="B40" s="4" t="s">
        <v>42</v>
      </c>
      <c r="C40" s="4" t="s">
        <v>4</v>
      </c>
      <c r="D40" s="4" t="s">
        <v>6</v>
      </c>
      <c r="E40" s="4" t="s">
        <v>8</v>
      </c>
      <c r="F40" s="4" t="s">
        <v>44</v>
      </c>
      <c r="G40" s="4"/>
      <c r="H40" s="4" t="s">
        <v>11</v>
      </c>
      <c r="I40" s="98" t="s">
        <v>13</v>
      </c>
      <c r="J40" s="4" t="s">
        <v>14</v>
      </c>
      <c r="K40" s="4" t="s">
        <v>15</v>
      </c>
      <c r="L40" s="4" t="s">
        <v>16</v>
      </c>
      <c r="M40" s="4" t="s">
        <v>18</v>
      </c>
      <c r="N40" s="4" t="s">
        <v>20</v>
      </c>
      <c r="O40" s="4"/>
    </row>
    <row r="41" spans="1:15" ht="15.75">
      <c r="A41" s="5" t="s">
        <v>54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15.75">
      <c r="A42" s="6" t="s">
        <v>232</v>
      </c>
      <c r="B42" s="55"/>
      <c r="C42" s="17">
        <v>4</v>
      </c>
      <c r="D42" s="19"/>
      <c r="E42" s="29"/>
      <c r="F42" s="29"/>
      <c r="G42" s="29"/>
      <c r="H42" s="29"/>
      <c r="I42" s="89"/>
      <c r="J42" s="29"/>
      <c r="K42" s="29"/>
      <c r="L42" s="29"/>
      <c r="M42" s="8">
        <f t="shared" ref="M42:M49" si="5">SUM(B42:L42)</f>
        <v>4</v>
      </c>
      <c r="N42" s="8">
        <v>1</v>
      </c>
      <c r="O42" s="40">
        <f t="shared" ref="O42:O49" si="6">M42/N42</f>
        <v>4</v>
      </c>
    </row>
    <row r="43" spans="1:15" ht="15.75">
      <c r="A43" s="6" t="s">
        <v>100</v>
      </c>
      <c r="B43" s="17">
        <v>7</v>
      </c>
      <c r="C43" s="17">
        <v>7</v>
      </c>
      <c r="D43" s="19"/>
      <c r="E43" s="31">
        <v>0</v>
      </c>
      <c r="F43" s="31">
        <v>13</v>
      </c>
      <c r="G43" s="31">
        <v>2</v>
      </c>
      <c r="H43" s="8">
        <v>0</v>
      </c>
      <c r="I43" s="89"/>
      <c r="J43" s="8">
        <v>10</v>
      </c>
      <c r="K43" s="29"/>
      <c r="L43" s="29"/>
      <c r="M43" s="8">
        <f t="shared" si="5"/>
        <v>39</v>
      </c>
      <c r="N43" s="8">
        <v>4</v>
      </c>
      <c r="O43" s="40">
        <f t="shared" si="6"/>
        <v>9.75</v>
      </c>
    </row>
    <row r="44" spans="1:15" ht="15.75">
      <c r="A44" s="6" t="s">
        <v>73</v>
      </c>
      <c r="B44" s="73">
        <v>29</v>
      </c>
      <c r="C44" s="17">
        <v>17</v>
      </c>
      <c r="D44" s="19"/>
      <c r="E44" s="8">
        <v>12</v>
      </c>
      <c r="F44" s="8">
        <v>26</v>
      </c>
      <c r="G44" s="31">
        <v>25</v>
      </c>
      <c r="H44" s="8">
        <v>27</v>
      </c>
      <c r="I44" s="89"/>
      <c r="J44" s="8">
        <v>0</v>
      </c>
      <c r="K44" s="29"/>
      <c r="L44" s="29"/>
      <c r="M44" s="8">
        <f t="shared" si="5"/>
        <v>136</v>
      </c>
      <c r="N44" s="8">
        <v>5</v>
      </c>
      <c r="O44" s="40">
        <f t="shared" si="6"/>
        <v>27.2</v>
      </c>
    </row>
    <row r="45" spans="1:15" ht="15.75">
      <c r="A45" s="6" t="s">
        <v>101</v>
      </c>
      <c r="B45" s="17">
        <v>6</v>
      </c>
      <c r="C45" s="17">
        <v>0</v>
      </c>
      <c r="D45" s="19"/>
      <c r="E45" s="8">
        <v>2</v>
      </c>
      <c r="F45" s="8">
        <v>0</v>
      </c>
      <c r="G45" s="8">
        <v>0</v>
      </c>
      <c r="H45" s="8">
        <v>0</v>
      </c>
      <c r="I45" s="89"/>
      <c r="J45" s="8">
        <v>25</v>
      </c>
      <c r="K45" s="29"/>
      <c r="L45" s="29"/>
      <c r="M45" s="8">
        <f t="shared" si="5"/>
        <v>33</v>
      </c>
      <c r="N45" s="8">
        <v>7</v>
      </c>
      <c r="O45" s="40">
        <f t="shared" si="6"/>
        <v>4.7142857142857144</v>
      </c>
    </row>
    <row r="46" spans="1:15" ht="15.75">
      <c r="A46" s="6" t="s">
        <v>102</v>
      </c>
      <c r="B46" s="73">
        <v>18</v>
      </c>
      <c r="C46" s="17">
        <v>35</v>
      </c>
      <c r="D46" s="19"/>
      <c r="E46" s="8">
        <v>15</v>
      </c>
      <c r="F46" s="8">
        <v>25</v>
      </c>
      <c r="G46" s="8">
        <v>3</v>
      </c>
      <c r="H46" s="8">
        <v>11</v>
      </c>
      <c r="I46" s="89"/>
      <c r="J46" s="8">
        <v>0</v>
      </c>
      <c r="K46" s="29"/>
      <c r="L46" s="29"/>
      <c r="M46" s="8">
        <f t="shared" si="5"/>
        <v>107</v>
      </c>
      <c r="N46" s="8">
        <v>6</v>
      </c>
      <c r="O46" s="40">
        <f t="shared" si="6"/>
        <v>17.833333333333332</v>
      </c>
    </row>
    <row r="47" spans="1:15" ht="15.75">
      <c r="A47" s="6" t="s">
        <v>195</v>
      </c>
      <c r="B47" s="29"/>
      <c r="C47" s="17">
        <v>2</v>
      </c>
      <c r="D47" s="19"/>
      <c r="E47" s="29"/>
      <c r="F47" s="8">
        <v>16</v>
      </c>
      <c r="G47" s="8">
        <v>21</v>
      </c>
      <c r="H47" s="17">
        <v>54</v>
      </c>
      <c r="I47" s="89"/>
      <c r="J47" s="53">
        <v>35</v>
      </c>
      <c r="K47" s="29"/>
      <c r="L47" s="29"/>
      <c r="M47" s="8">
        <f t="shared" si="5"/>
        <v>128</v>
      </c>
      <c r="N47" s="8">
        <v>4</v>
      </c>
      <c r="O47" s="40">
        <f t="shared" si="6"/>
        <v>32</v>
      </c>
    </row>
    <row r="48" spans="1:15" ht="15.75">
      <c r="A48" s="6" t="s">
        <v>122</v>
      </c>
      <c r="B48" s="73">
        <v>0</v>
      </c>
      <c r="C48" s="29"/>
      <c r="D48" s="19"/>
      <c r="E48" s="32">
        <v>3</v>
      </c>
      <c r="F48" s="8">
        <v>14</v>
      </c>
      <c r="G48" s="29"/>
      <c r="H48" s="8">
        <v>2</v>
      </c>
      <c r="I48" s="89"/>
      <c r="J48" s="8">
        <v>0</v>
      </c>
      <c r="K48" s="29"/>
      <c r="L48" s="29"/>
      <c r="M48" s="8">
        <f t="shared" si="5"/>
        <v>19</v>
      </c>
      <c r="N48" s="8">
        <v>3</v>
      </c>
      <c r="O48" s="40">
        <f t="shared" si="6"/>
        <v>6.333333333333333</v>
      </c>
    </row>
    <row r="49" spans="1:15" ht="15.75">
      <c r="A49" s="6" t="s">
        <v>136</v>
      </c>
      <c r="B49" s="29"/>
      <c r="C49" s="29"/>
      <c r="D49" s="19"/>
      <c r="E49" s="8">
        <v>11</v>
      </c>
      <c r="F49" s="29"/>
      <c r="G49" s="31">
        <v>4</v>
      </c>
      <c r="H49" s="29"/>
      <c r="I49" s="89"/>
      <c r="J49" s="29"/>
      <c r="K49" s="29"/>
      <c r="L49" s="29"/>
      <c r="M49" s="8">
        <f t="shared" si="5"/>
        <v>15</v>
      </c>
      <c r="N49" s="8">
        <v>1</v>
      </c>
      <c r="O49" s="40">
        <f t="shared" si="6"/>
        <v>15</v>
      </c>
    </row>
    <row r="50" spans="1:15" ht="15.75">
      <c r="A50" s="6"/>
      <c r="B50" s="17"/>
      <c r="C50" s="17"/>
      <c r="D50" s="19"/>
      <c r="E50" s="8"/>
      <c r="F50" s="8"/>
      <c r="G50" s="8"/>
      <c r="H50" s="8"/>
      <c r="I50" s="89"/>
      <c r="J50" s="8"/>
      <c r="K50" s="29"/>
      <c r="L50" s="29"/>
      <c r="M50" s="8"/>
      <c r="N50" s="8"/>
      <c r="O50" s="9"/>
    </row>
    <row r="51" spans="1:15" ht="15.75">
      <c r="A51" s="6" t="s">
        <v>28</v>
      </c>
      <c r="B51" s="17">
        <v>27</v>
      </c>
      <c r="C51" s="17">
        <v>34</v>
      </c>
      <c r="D51" s="19"/>
      <c r="E51" s="8">
        <v>38</v>
      </c>
      <c r="F51" s="8">
        <v>26</v>
      </c>
      <c r="G51" s="8">
        <v>32</v>
      </c>
      <c r="H51" s="8">
        <v>26</v>
      </c>
      <c r="I51" s="89"/>
      <c r="J51" s="8">
        <v>23</v>
      </c>
      <c r="K51" s="29"/>
      <c r="L51" s="29"/>
      <c r="M51" s="8">
        <f>SUM(B51:L51)</f>
        <v>206</v>
      </c>
      <c r="N51" s="8"/>
      <c r="O51" s="9"/>
    </row>
    <row r="52" spans="1:15" ht="15.75">
      <c r="A52" s="6" t="s">
        <v>17</v>
      </c>
      <c r="B52" s="17">
        <f>SUM(B42:B51)</f>
        <v>87</v>
      </c>
      <c r="C52" s="17">
        <f>SUM(C42:C51)</f>
        <v>99</v>
      </c>
      <c r="D52" s="19"/>
      <c r="E52" s="17">
        <f t="shared" ref="E52:J52" si="7">SUM(E42:E51)</f>
        <v>81</v>
      </c>
      <c r="F52" s="17">
        <f t="shared" si="7"/>
        <v>120</v>
      </c>
      <c r="G52" s="17">
        <f t="shared" si="7"/>
        <v>87</v>
      </c>
      <c r="H52" s="17">
        <f t="shared" si="7"/>
        <v>120</v>
      </c>
      <c r="I52" s="89">
        <f t="shared" si="7"/>
        <v>0</v>
      </c>
      <c r="J52" s="17">
        <f t="shared" si="7"/>
        <v>93</v>
      </c>
      <c r="K52" s="29"/>
      <c r="L52" s="29"/>
      <c r="M52" s="8">
        <f>SUM(M42:M51)</f>
        <v>687</v>
      </c>
      <c r="N52" s="8">
        <f>SUM(N42:N51)</f>
        <v>31</v>
      </c>
      <c r="O52" s="9"/>
    </row>
    <row r="53" spans="1:15" ht="15.75">
      <c r="A53" s="16"/>
      <c r="B53" s="20"/>
      <c r="C53" s="20"/>
      <c r="D53" s="20"/>
      <c r="E53" s="20"/>
      <c r="F53" s="20"/>
      <c r="G53" s="20"/>
      <c r="H53" s="20"/>
      <c r="I53" s="116"/>
      <c r="J53" s="20"/>
      <c r="K53" s="20"/>
      <c r="L53" s="20"/>
      <c r="M53" s="9"/>
      <c r="N53" s="9"/>
      <c r="O53" s="9"/>
    </row>
    <row r="54" spans="1:15" ht="15.75">
      <c r="A54" s="16"/>
      <c r="B54" s="20"/>
      <c r="C54" s="20"/>
      <c r="D54" s="20"/>
      <c r="E54" s="20"/>
      <c r="F54" s="20"/>
      <c r="G54" s="20"/>
      <c r="H54" s="20"/>
      <c r="I54" s="116"/>
      <c r="J54" s="20"/>
      <c r="K54" s="20"/>
      <c r="L54" s="20"/>
      <c r="M54" s="9"/>
      <c r="N54" s="9"/>
      <c r="O54" s="9"/>
    </row>
    <row r="55" spans="1:15" ht="15.75">
      <c r="A55" s="16"/>
      <c r="B55" s="20"/>
      <c r="C55" s="20"/>
      <c r="D55" s="20"/>
      <c r="E55" s="20"/>
      <c r="F55" s="20"/>
      <c r="G55" s="20"/>
      <c r="H55" s="20"/>
      <c r="I55" s="116"/>
      <c r="J55" s="20"/>
      <c r="K55" s="20"/>
      <c r="L55" s="20"/>
      <c r="M55" s="9"/>
      <c r="N55" s="9"/>
      <c r="O55" s="9"/>
    </row>
    <row r="56" spans="1:15" ht="15.75">
      <c r="A56" s="10"/>
      <c r="B56" s="16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</row>
    <row r="57" spans="1:15" ht="18.75">
      <c r="A57" s="133" t="s">
        <v>81</v>
      </c>
      <c r="B57" s="133"/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3"/>
      <c r="N57" s="133"/>
      <c r="O57" s="133"/>
    </row>
    <row r="58" spans="1:15" ht="15.75">
      <c r="A58" s="2" t="s">
        <v>0</v>
      </c>
      <c r="B58" s="3" t="s">
        <v>2</v>
      </c>
      <c r="C58" s="3" t="s">
        <v>2</v>
      </c>
      <c r="D58" s="3" t="s">
        <v>5</v>
      </c>
      <c r="E58" s="3" t="s">
        <v>7</v>
      </c>
      <c r="F58" s="3" t="s">
        <v>43</v>
      </c>
      <c r="G58" s="3" t="s">
        <v>9</v>
      </c>
      <c r="H58" s="3" t="s">
        <v>10</v>
      </c>
      <c r="I58" s="97" t="s">
        <v>12</v>
      </c>
      <c r="J58" s="3" t="s">
        <v>13</v>
      </c>
      <c r="K58" s="3" t="s">
        <v>13</v>
      </c>
      <c r="L58" s="3" t="s">
        <v>13</v>
      </c>
      <c r="M58" s="3" t="s">
        <v>17</v>
      </c>
      <c r="N58" s="3" t="s">
        <v>19</v>
      </c>
      <c r="O58" s="3" t="s">
        <v>21</v>
      </c>
    </row>
    <row r="59" spans="1:15" ht="15.75">
      <c r="A59" s="2" t="s">
        <v>1</v>
      </c>
      <c r="B59" s="4" t="s">
        <v>42</v>
      </c>
      <c r="C59" s="4" t="s">
        <v>4</v>
      </c>
      <c r="D59" s="4" t="s">
        <v>6</v>
      </c>
      <c r="E59" s="4" t="s">
        <v>8</v>
      </c>
      <c r="F59" s="4" t="s">
        <v>44</v>
      </c>
      <c r="G59" s="4"/>
      <c r="H59" s="4" t="s">
        <v>11</v>
      </c>
      <c r="I59" s="98" t="s">
        <v>13</v>
      </c>
      <c r="J59" s="4" t="s">
        <v>14</v>
      </c>
      <c r="K59" s="4" t="s">
        <v>15</v>
      </c>
      <c r="L59" s="4" t="s">
        <v>16</v>
      </c>
      <c r="M59" s="4" t="s">
        <v>18</v>
      </c>
      <c r="N59" s="4" t="s">
        <v>20</v>
      </c>
      <c r="O59" s="4"/>
    </row>
    <row r="60" spans="1:15" ht="15.75">
      <c r="A60" s="134" t="s">
        <v>55</v>
      </c>
      <c r="B60" s="135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5.75">
      <c r="A61" s="6" t="s">
        <v>123</v>
      </c>
      <c r="B61" s="29"/>
      <c r="C61" s="91"/>
      <c r="D61" s="8">
        <v>11</v>
      </c>
      <c r="E61" s="19"/>
      <c r="F61" s="29"/>
      <c r="G61" s="29"/>
      <c r="H61" s="29"/>
      <c r="I61" s="74"/>
      <c r="J61" s="29"/>
      <c r="K61" s="29"/>
      <c r="L61" s="29"/>
      <c r="M61" s="8">
        <f t="shared" ref="M61:M68" si="8">SUM(B61:L61)</f>
        <v>11</v>
      </c>
      <c r="N61" s="8">
        <v>1</v>
      </c>
      <c r="O61" s="40">
        <f t="shared" ref="O61:O68" si="9">M61/N61</f>
        <v>11</v>
      </c>
    </row>
    <row r="62" spans="1:15" ht="15.75">
      <c r="A62" s="6" t="s">
        <v>77</v>
      </c>
      <c r="B62" s="29"/>
      <c r="C62" s="91"/>
      <c r="D62" s="31">
        <v>8</v>
      </c>
      <c r="E62" s="19"/>
      <c r="F62" s="29"/>
      <c r="G62" s="29"/>
      <c r="H62" s="33"/>
      <c r="I62" s="74"/>
      <c r="J62" s="29"/>
      <c r="K62" s="29"/>
      <c r="L62" s="29"/>
      <c r="M62" s="8">
        <f t="shared" si="8"/>
        <v>8</v>
      </c>
      <c r="N62" s="8">
        <v>0</v>
      </c>
      <c r="O62" s="40"/>
    </row>
    <row r="63" spans="1:15" ht="15.75">
      <c r="A63" s="6" t="s">
        <v>71</v>
      </c>
      <c r="B63" s="32">
        <v>27</v>
      </c>
      <c r="C63" s="91"/>
      <c r="D63" s="8">
        <v>5</v>
      </c>
      <c r="E63" s="19"/>
      <c r="F63" s="73">
        <v>29</v>
      </c>
      <c r="G63" s="8">
        <v>29</v>
      </c>
      <c r="H63" s="31">
        <v>26</v>
      </c>
      <c r="I63" s="74"/>
      <c r="J63" s="53">
        <v>25</v>
      </c>
      <c r="K63" s="8" t="s">
        <v>124</v>
      </c>
      <c r="L63" s="8">
        <v>0</v>
      </c>
      <c r="M63" s="8">
        <f t="shared" si="8"/>
        <v>141</v>
      </c>
      <c r="N63" s="8">
        <v>3</v>
      </c>
      <c r="O63" s="40">
        <f t="shared" si="9"/>
        <v>47</v>
      </c>
    </row>
    <row r="64" spans="1:15" ht="15.75">
      <c r="A64" s="6" t="s">
        <v>72</v>
      </c>
      <c r="B64" s="32">
        <v>28</v>
      </c>
      <c r="C64" s="91"/>
      <c r="D64" s="8" t="s">
        <v>124</v>
      </c>
      <c r="E64" s="19"/>
      <c r="F64" s="17">
        <v>0</v>
      </c>
      <c r="G64" s="8">
        <v>4</v>
      </c>
      <c r="H64" s="8">
        <v>4</v>
      </c>
      <c r="I64" s="74"/>
      <c r="J64" s="53">
        <v>30</v>
      </c>
      <c r="K64" s="8" t="s">
        <v>124</v>
      </c>
      <c r="L64" s="8">
        <v>19</v>
      </c>
      <c r="M64" s="8">
        <f t="shared" si="8"/>
        <v>85</v>
      </c>
      <c r="N64" s="8">
        <v>4</v>
      </c>
      <c r="O64" s="40">
        <f t="shared" si="9"/>
        <v>21.25</v>
      </c>
    </row>
    <row r="65" spans="1:15" ht="15.75">
      <c r="A65" s="6" t="s">
        <v>70</v>
      </c>
      <c r="B65" s="17">
        <v>9</v>
      </c>
      <c r="C65" s="91"/>
      <c r="D65" s="31">
        <v>24</v>
      </c>
      <c r="E65" s="19"/>
      <c r="F65" s="17">
        <v>28</v>
      </c>
      <c r="G65" s="8">
        <v>6</v>
      </c>
      <c r="H65" s="8">
        <v>8</v>
      </c>
      <c r="I65" s="74"/>
      <c r="J65" s="53">
        <v>16</v>
      </c>
      <c r="K65" s="53">
        <v>23</v>
      </c>
      <c r="L65" s="8">
        <v>23</v>
      </c>
      <c r="M65" s="8">
        <f t="shared" si="8"/>
        <v>137</v>
      </c>
      <c r="N65" s="8">
        <v>5</v>
      </c>
      <c r="O65" s="40">
        <f t="shared" si="9"/>
        <v>27.4</v>
      </c>
    </row>
    <row r="66" spans="1:15" ht="15.75">
      <c r="A66" s="6" t="s">
        <v>103</v>
      </c>
      <c r="B66" s="17">
        <v>9</v>
      </c>
      <c r="C66" s="91"/>
      <c r="D66" s="29"/>
      <c r="E66" s="19"/>
      <c r="F66" s="17">
        <v>0</v>
      </c>
      <c r="G66" s="8">
        <v>3</v>
      </c>
      <c r="H66" s="8">
        <v>7</v>
      </c>
      <c r="I66" s="74"/>
      <c r="J66" s="8">
        <v>1</v>
      </c>
      <c r="K66" s="8">
        <v>15</v>
      </c>
      <c r="L66" s="8">
        <v>2</v>
      </c>
      <c r="M66" s="8">
        <f t="shared" si="8"/>
        <v>37</v>
      </c>
      <c r="N66" s="8">
        <v>7</v>
      </c>
      <c r="O66" s="40">
        <f t="shared" si="9"/>
        <v>5.2857142857142856</v>
      </c>
    </row>
    <row r="67" spans="1:15" ht="15.75">
      <c r="A67" s="6" t="s">
        <v>196</v>
      </c>
      <c r="B67" s="17">
        <v>1</v>
      </c>
      <c r="C67" s="91"/>
      <c r="D67" s="29"/>
      <c r="E67" s="19"/>
      <c r="F67" s="17">
        <v>10</v>
      </c>
      <c r="G67" s="17">
        <v>6</v>
      </c>
      <c r="H67" s="31">
        <v>6</v>
      </c>
      <c r="I67" s="74"/>
      <c r="J67" s="53">
        <v>3</v>
      </c>
      <c r="K67" s="53">
        <v>17</v>
      </c>
      <c r="L67" s="53">
        <v>2</v>
      </c>
      <c r="M67" s="8">
        <f>SUM(B67:L67)</f>
        <v>45</v>
      </c>
      <c r="N67" s="8">
        <v>3</v>
      </c>
      <c r="O67" s="40">
        <f>M67/N67</f>
        <v>15</v>
      </c>
    </row>
    <row r="68" spans="1:15" ht="15.75">
      <c r="A68" s="6" t="s">
        <v>104</v>
      </c>
      <c r="B68" s="17">
        <v>1</v>
      </c>
      <c r="C68" s="91"/>
      <c r="D68" s="8" t="s">
        <v>124</v>
      </c>
      <c r="E68" s="19"/>
      <c r="F68" s="17">
        <v>4</v>
      </c>
      <c r="G68" s="8">
        <v>5</v>
      </c>
      <c r="H68" s="31">
        <v>3</v>
      </c>
      <c r="I68" s="74"/>
      <c r="J68" s="8" t="s">
        <v>124</v>
      </c>
      <c r="K68" s="8" t="s">
        <v>124</v>
      </c>
      <c r="L68" s="53">
        <v>0</v>
      </c>
      <c r="M68" s="8">
        <f t="shared" si="8"/>
        <v>13</v>
      </c>
      <c r="N68" s="8">
        <v>4</v>
      </c>
      <c r="O68" s="40">
        <f t="shared" si="9"/>
        <v>3.25</v>
      </c>
    </row>
    <row r="69" spans="1:15" ht="15.75">
      <c r="A69" s="6"/>
      <c r="B69" s="17"/>
      <c r="C69" s="91"/>
      <c r="D69" s="8"/>
      <c r="E69" s="19"/>
      <c r="F69" s="17"/>
      <c r="G69" s="8"/>
      <c r="H69" s="8"/>
      <c r="I69" s="74"/>
      <c r="J69" s="8"/>
      <c r="K69" s="8"/>
      <c r="L69" s="8"/>
      <c r="M69" s="8"/>
      <c r="N69" s="8"/>
      <c r="O69" s="9"/>
    </row>
    <row r="70" spans="1:15" ht="15.75">
      <c r="A70" s="6" t="s">
        <v>28</v>
      </c>
      <c r="B70" s="17">
        <v>33</v>
      </c>
      <c r="C70" s="91"/>
      <c r="D70" s="8">
        <v>34</v>
      </c>
      <c r="E70" s="19"/>
      <c r="F70" s="17">
        <v>29</v>
      </c>
      <c r="G70" s="8">
        <v>18</v>
      </c>
      <c r="H70" s="8">
        <v>53</v>
      </c>
      <c r="I70" s="74"/>
      <c r="J70" s="8">
        <v>20</v>
      </c>
      <c r="K70" s="8">
        <v>18</v>
      </c>
      <c r="L70" s="8">
        <v>52</v>
      </c>
      <c r="M70" s="8">
        <f>SUM(B70:L70)</f>
        <v>257</v>
      </c>
      <c r="N70" s="8"/>
      <c r="O70" s="9"/>
    </row>
    <row r="71" spans="1:15" ht="15.75">
      <c r="A71" s="6" t="s">
        <v>17</v>
      </c>
      <c r="B71" s="17">
        <f>SUM(B57:B70)</f>
        <v>108</v>
      </c>
      <c r="C71" s="91"/>
      <c r="D71" s="17">
        <f>SUM(D57:D70)</f>
        <v>82</v>
      </c>
      <c r="E71" s="19"/>
      <c r="F71" s="17">
        <f>SUM(F57:F70)</f>
        <v>100</v>
      </c>
      <c r="G71" s="17">
        <f>SUM(G57:G70)</f>
        <v>71</v>
      </c>
      <c r="H71" s="17">
        <f>SUM(H57:H70)</f>
        <v>107</v>
      </c>
      <c r="I71" s="74"/>
      <c r="J71" s="17">
        <f>SUM(J57:J70)</f>
        <v>95</v>
      </c>
      <c r="K71" s="17">
        <f>SUM(K57:K70)</f>
        <v>73</v>
      </c>
      <c r="L71" s="17">
        <f>SUM(L57:L70)</f>
        <v>98</v>
      </c>
      <c r="M71" s="17">
        <f>SUM(M57:M70)</f>
        <v>734</v>
      </c>
      <c r="N71" s="8">
        <f>SUM(N57:N70)</f>
        <v>27</v>
      </c>
      <c r="O71" s="9"/>
    </row>
    <row r="72" spans="1:15" ht="15.75">
      <c r="A72" s="16"/>
      <c r="B72" s="20"/>
      <c r="C72" s="20"/>
      <c r="D72" s="20"/>
      <c r="E72" s="20"/>
      <c r="F72" s="20"/>
      <c r="G72" s="20"/>
      <c r="H72" s="20"/>
      <c r="I72" s="20"/>
      <c r="J72" s="20"/>
      <c r="K72" s="9"/>
      <c r="L72" s="9"/>
      <c r="M72" s="9"/>
      <c r="N72" s="9"/>
      <c r="O72" s="9"/>
    </row>
    <row r="73" spans="1:15" ht="15.75">
      <c r="A73" s="16"/>
      <c r="B73" s="20"/>
      <c r="C73" s="20"/>
      <c r="D73" s="20"/>
      <c r="E73" s="20"/>
      <c r="F73" s="20"/>
      <c r="G73" s="20"/>
      <c r="H73" s="20"/>
      <c r="I73" s="20"/>
      <c r="J73" s="20"/>
      <c r="K73" s="9"/>
      <c r="L73" s="9"/>
      <c r="M73" s="9"/>
      <c r="N73" s="9"/>
      <c r="O73" s="9"/>
    </row>
    <row r="74" spans="1:15" ht="15.75">
      <c r="A74" s="16"/>
      <c r="B74" s="20"/>
      <c r="C74" s="20"/>
      <c r="D74" s="20"/>
      <c r="E74" s="20"/>
      <c r="F74" s="20"/>
      <c r="G74" s="20"/>
      <c r="H74" s="20"/>
      <c r="I74" s="20"/>
      <c r="J74" s="20"/>
      <c r="K74" s="9"/>
      <c r="L74" s="9"/>
      <c r="M74" s="9"/>
      <c r="N74" s="9"/>
      <c r="O74" s="9"/>
    </row>
    <row r="75" spans="1:15" ht="18.75">
      <c r="A75" s="133" t="s">
        <v>81</v>
      </c>
      <c r="B75" s="133"/>
      <c r="C75" s="133"/>
      <c r="D75" s="133"/>
      <c r="E75" s="133"/>
      <c r="F75" s="133"/>
      <c r="G75" s="133"/>
      <c r="H75" s="133"/>
      <c r="I75" s="133"/>
      <c r="J75" s="133"/>
      <c r="K75" s="133"/>
      <c r="L75" s="133"/>
      <c r="M75" s="133"/>
      <c r="N75" s="133"/>
      <c r="O75" s="133"/>
    </row>
    <row r="76" spans="1:15" ht="15.75">
      <c r="A76" s="2" t="s">
        <v>0</v>
      </c>
      <c r="B76" s="3" t="s">
        <v>2</v>
      </c>
      <c r="C76" s="3" t="s">
        <v>2</v>
      </c>
      <c r="D76" s="3" t="s">
        <v>5</v>
      </c>
      <c r="E76" s="3" t="s">
        <v>7</v>
      </c>
      <c r="F76" s="3" t="s">
        <v>43</v>
      </c>
      <c r="G76" s="3" t="s">
        <v>9</v>
      </c>
      <c r="H76" s="3" t="s">
        <v>10</v>
      </c>
      <c r="I76" s="97" t="s">
        <v>12</v>
      </c>
      <c r="J76" s="3" t="s">
        <v>13</v>
      </c>
      <c r="K76" s="3" t="s">
        <v>13</v>
      </c>
      <c r="L76" s="3" t="s">
        <v>13</v>
      </c>
      <c r="M76" s="3" t="s">
        <v>17</v>
      </c>
      <c r="N76" s="3" t="s">
        <v>19</v>
      </c>
      <c r="O76" s="3" t="s">
        <v>21</v>
      </c>
    </row>
    <row r="77" spans="1:15" ht="15.75">
      <c r="A77" s="2" t="s">
        <v>1</v>
      </c>
      <c r="B77" s="4" t="s">
        <v>42</v>
      </c>
      <c r="C77" s="4" t="s">
        <v>4</v>
      </c>
      <c r="D77" s="4" t="s">
        <v>6</v>
      </c>
      <c r="E77" s="4" t="s">
        <v>8</v>
      </c>
      <c r="F77" s="4" t="s">
        <v>44</v>
      </c>
      <c r="G77" s="4"/>
      <c r="H77" s="4" t="s">
        <v>11</v>
      </c>
      <c r="I77" s="98" t="s">
        <v>13</v>
      </c>
      <c r="J77" s="4" t="s">
        <v>14</v>
      </c>
      <c r="K77" s="4" t="s">
        <v>15</v>
      </c>
      <c r="L77" s="4" t="s">
        <v>16</v>
      </c>
      <c r="M77" s="4" t="s">
        <v>18</v>
      </c>
      <c r="N77" s="4" t="s">
        <v>20</v>
      </c>
      <c r="O77" s="4"/>
    </row>
    <row r="78" spans="1:15" ht="15.75">
      <c r="A78" s="5" t="s">
        <v>61</v>
      </c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ht="15.75">
      <c r="A79" s="6" t="s">
        <v>105</v>
      </c>
      <c r="B79" s="17">
        <v>0</v>
      </c>
      <c r="C79" s="17">
        <v>7</v>
      </c>
      <c r="D79" s="8">
        <v>0</v>
      </c>
      <c r="E79" s="8">
        <v>4</v>
      </c>
      <c r="F79" s="19"/>
      <c r="G79" s="17">
        <v>30</v>
      </c>
      <c r="H79" s="8">
        <v>10</v>
      </c>
      <c r="I79" s="8">
        <v>0</v>
      </c>
      <c r="J79" s="8">
        <v>7</v>
      </c>
      <c r="K79" s="8">
        <v>3</v>
      </c>
      <c r="L79" s="29"/>
      <c r="M79" s="8">
        <f t="shared" ref="M79:M86" si="10">SUM(B79:L79)</f>
        <v>61</v>
      </c>
      <c r="N79" s="8">
        <v>9</v>
      </c>
      <c r="O79" s="40">
        <f t="shared" ref="O79:O86" si="11">M79/N79</f>
        <v>6.7777777777777777</v>
      </c>
    </row>
    <row r="80" spans="1:15" ht="15.75">
      <c r="A80" s="6" t="s">
        <v>267</v>
      </c>
      <c r="B80" s="29"/>
      <c r="C80" s="29"/>
      <c r="D80" s="29"/>
      <c r="E80" s="29"/>
      <c r="F80" s="19"/>
      <c r="G80" s="29"/>
      <c r="H80" s="29"/>
      <c r="I80" s="29"/>
      <c r="J80" s="29"/>
      <c r="K80" s="8">
        <v>11</v>
      </c>
      <c r="L80" s="29"/>
      <c r="M80" s="8">
        <f t="shared" si="10"/>
        <v>11</v>
      </c>
      <c r="N80" s="8">
        <v>1</v>
      </c>
      <c r="O80" s="40">
        <f t="shared" si="11"/>
        <v>11</v>
      </c>
    </row>
    <row r="81" spans="1:15" ht="15.75">
      <c r="A81" s="6" t="s">
        <v>106</v>
      </c>
      <c r="B81" s="17">
        <v>3</v>
      </c>
      <c r="C81" s="17">
        <v>4</v>
      </c>
      <c r="D81" s="29"/>
      <c r="E81" s="53">
        <v>19</v>
      </c>
      <c r="F81" s="19"/>
      <c r="G81" s="17">
        <v>2</v>
      </c>
      <c r="H81" s="8">
        <v>1</v>
      </c>
      <c r="I81" s="53">
        <v>25</v>
      </c>
      <c r="J81" s="8">
        <v>22</v>
      </c>
      <c r="K81" s="29"/>
      <c r="L81" s="29"/>
      <c r="M81" s="8">
        <f t="shared" si="10"/>
        <v>76</v>
      </c>
      <c r="N81" s="8">
        <v>5</v>
      </c>
      <c r="O81" s="40">
        <f t="shared" si="11"/>
        <v>15.2</v>
      </c>
    </row>
    <row r="82" spans="1:15" ht="15.75">
      <c r="A82" s="6" t="s">
        <v>212</v>
      </c>
      <c r="B82" s="29"/>
      <c r="C82" s="29"/>
      <c r="D82" s="17">
        <v>8</v>
      </c>
      <c r="E82" s="29"/>
      <c r="F82" s="19"/>
      <c r="G82" s="29"/>
      <c r="H82" s="29"/>
      <c r="I82" s="29"/>
      <c r="J82" s="29"/>
      <c r="K82" s="29"/>
      <c r="L82" s="29"/>
      <c r="M82" s="8">
        <f t="shared" si="10"/>
        <v>8</v>
      </c>
      <c r="N82" s="8">
        <v>1</v>
      </c>
      <c r="O82" s="40">
        <f t="shared" si="11"/>
        <v>8</v>
      </c>
    </row>
    <row r="83" spans="1:15" ht="15.75">
      <c r="A83" s="6" t="s">
        <v>107</v>
      </c>
      <c r="B83" s="17">
        <v>0</v>
      </c>
      <c r="C83" s="17">
        <v>5</v>
      </c>
      <c r="D83" s="8">
        <v>12</v>
      </c>
      <c r="E83" s="8">
        <v>9</v>
      </c>
      <c r="F83" s="19"/>
      <c r="G83" s="17">
        <v>8</v>
      </c>
      <c r="H83" s="8">
        <v>2</v>
      </c>
      <c r="I83" s="53">
        <v>0</v>
      </c>
      <c r="J83" s="53">
        <v>11</v>
      </c>
      <c r="K83" s="8">
        <v>11</v>
      </c>
      <c r="L83" s="29"/>
      <c r="M83" s="8">
        <f t="shared" si="10"/>
        <v>58</v>
      </c>
      <c r="N83" s="8">
        <v>7</v>
      </c>
      <c r="O83" s="40">
        <f t="shared" si="11"/>
        <v>8.2857142857142865</v>
      </c>
    </row>
    <row r="84" spans="1:15" ht="15.75">
      <c r="A84" s="6" t="s">
        <v>108</v>
      </c>
      <c r="B84" s="17">
        <v>4</v>
      </c>
      <c r="C84" s="32">
        <v>7</v>
      </c>
      <c r="D84" s="8">
        <v>1</v>
      </c>
      <c r="E84" s="8">
        <v>3</v>
      </c>
      <c r="F84" s="19"/>
      <c r="G84" s="17">
        <v>7</v>
      </c>
      <c r="H84" s="8">
        <v>10</v>
      </c>
      <c r="I84" s="8" t="s">
        <v>124</v>
      </c>
      <c r="J84" s="53">
        <v>3</v>
      </c>
      <c r="K84" s="8">
        <v>1</v>
      </c>
      <c r="L84" s="29"/>
      <c r="M84" s="8">
        <f t="shared" si="10"/>
        <v>36</v>
      </c>
      <c r="N84" s="8">
        <v>6</v>
      </c>
      <c r="O84" s="40">
        <f t="shared" si="11"/>
        <v>6</v>
      </c>
    </row>
    <row r="85" spans="1:15" ht="15.75">
      <c r="A85" s="6" t="s">
        <v>109</v>
      </c>
      <c r="B85" s="17">
        <v>30</v>
      </c>
      <c r="C85" s="32">
        <v>52</v>
      </c>
      <c r="D85" s="8">
        <v>12</v>
      </c>
      <c r="E85" s="8">
        <v>11</v>
      </c>
      <c r="F85" s="19"/>
      <c r="G85" s="17">
        <v>2</v>
      </c>
      <c r="H85" s="8">
        <v>40</v>
      </c>
      <c r="I85" s="53">
        <v>29</v>
      </c>
      <c r="J85" s="8">
        <v>2</v>
      </c>
      <c r="K85" s="8">
        <v>0</v>
      </c>
      <c r="L85" s="29"/>
      <c r="M85" s="8">
        <f t="shared" si="10"/>
        <v>178</v>
      </c>
      <c r="N85" s="8">
        <v>7</v>
      </c>
      <c r="O85" s="40">
        <f t="shared" si="11"/>
        <v>25.428571428571427</v>
      </c>
    </row>
    <row r="86" spans="1:15" ht="15.75">
      <c r="A86" s="6" t="s">
        <v>110</v>
      </c>
      <c r="B86" s="17">
        <v>5</v>
      </c>
      <c r="C86" s="17">
        <v>0</v>
      </c>
      <c r="D86" s="8">
        <v>1</v>
      </c>
      <c r="E86" s="8">
        <v>3</v>
      </c>
      <c r="F86" s="19"/>
      <c r="G86" s="17">
        <v>2</v>
      </c>
      <c r="H86" s="8">
        <v>0</v>
      </c>
      <c r="I86" s="53">
        <v>1</v>
      </c>
      <c r="J86" s="8">
        <v>1</v>
      </c>
      <c r="K86" s="8">
        <v>2</v>
      </c>
      <c r="L86" s="29"/>
      <c r="M86" s="8">
        <f t="shared" si="10"/>
        <v>15</v>
      </c>
      <c r="N86" s="8">
        <v>8</v>
      </c>
      <c r="O86" s="40">
        <f t="shared" si="11"/>
        <v>1.875</v>
      </c>
    </row>
    <row r="87" spans="1:15" ht="15.75">
      <c r="A87" s="6"/>
      <c r="B87" s="17"/>
      <c r="C87" s="17"/>
      <c r="D87" s="8"/>
      <c r="E87" s="8"/>
      <c r="F87" s="19"/>
      <c r="G87" s="17"/>
      <c r="H87" s="8"/>
      <c r="I87" s="8"/>
      <c r="J87" s="8"/>
      <c r="K87" s="8"/>
      <c r="L87" s="29"/>
      <c r="M87" s="8"/>
      <c r="N87" s="8"/>
      <c r="O87" s="9"/>
    </row>
    <row r="88" spans="1:15" ht="15.75">
      <c r="A88" s="6" t="s">
        <v>28</v>
      </c>
      <c r="B88" s="17">
        <v>42</v>
      </c>
      <c r="C88" s="17">
        <v>32</v>
      </c>
      <c r="D88" s="8">
        <v>32</v>
      </c>
      <c r="E88" s="8">
        <v>36</v>
      </c>
      <c r="F88" s="19"/>
      <c r="G88" s="17">
        <v>37</v>
      </c>
      <c r="H88" s="8">
        <v>37</v>
      </c>
      <c r="I88" s="8">
        <v>22</v>
      </c>
      <c r="J88" s="8">
        <v>13</v>
      </c>
      <c r="K88" s="8">
        <v>16</v>
      </c>
      <c r="L88" s="29"/>
      <c r="M88" s="8">
        <f>SUM(B88:L88)</f>
        <v>267</v>
      </c>
      <c r="N88" s="8"/>
      <c r="O88" s="9"/>
    </row>
    <row r="89" spans="1:15" ht="15.75">
      <c r="A89" s="6" t="s">
        <v>17</v>
      </c>
      <c r="B89" s="17">
        <f>SUM(B79:B88)</f>
        <v>84</v>
      </c>
      <c r="C89" s="17">
        <f>SUM(C79:C88)</f>
        <v>107</v>
      </c>
      <c r="D89" s="17">
        <f>SUM(D79:D88)</f>
        <v>66</v>
      </c>
      <c r="E89" s="17">
        <f>SUM(E79:E88)</f>
        <v>85</v>
      </c>
      <c r="F89" s="19"/>
      <c r="G89" s="17">
        <f>SUM(G79:G88)</f>
        <v>88</v>
      </c>
      <c r="H89" s="17">
        <f>SUM(H79:H88)</f>
        <v>100</v>
      </c>
      <c r="I89" s="17">
        <f>SUM(I79:I88)</f>
        <v>77</v>
      </c>
      <c r="J89" s="17">
        <f>SUM(J79:J88)</f>
        <v>59</v>
      </c>
      <c r="K89" s="17">
        <f>SUM(K79:K88)</f>
        <v>44</v>
      </c>
      <c r="L89" s="29"/>
      <c r="M89" s="8">
        <f>SUM(M79:M88)</f>
        <v>710</v>
      </c>
      <c r="N89" s="8">
        <f>SUM(N79:N88)</f>
        <v>44</v>
      </c>
      <c r="O89" s="9"/>
    </row>
    <row r="90" spans="1:15" ht="15.75">
      <c r="A90" s="10"/>
      <c r="B90" s="16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</row>
    <row r="91" spans="1:15" ht="18.75">
      <c r="A91" s="133" t="s">
        <v>81</v>
      </c>
      <c r="B91" s="133"/>
      <c r="C91" s="133"/>
      <c r="D91" s="133"/>
      <c r="E91" s="133"/>
      <c r="F91" s="133"/>
      <c r="G91" s="133"/>
      <c r="H91" s="133"/>
      <c r="I91" s="133"/>
      <c r="J91" s="133"/>
      <c r="K91" s="133"/>
      <c r="L91" s="133"/>
      <c r="M91" s="133"/>
      <c r="N91" s="133"/>
      <c r="O91" s="133"/>
    </row>
    <row r="92" spans="1:15" ht="15.75">
      <c r="A92" s="2" t="s">
        <v>0</v>
      </c>
      <c r="B92" s="3" t="s">
        <v>2</v>
      </c>
      <c r="C92" s="3" t="s">
        <v>2</v>
      </c>
      <c r="D92" s="3" t="s">
        <v>5</v>
      </c>
      <c r="E92" s="3" t="s">
        <v>7</v>
      </c>
      <c r="F92" s="3" t="s">
        <v>43</v>
      </c>
      <c r="G92" s="3" t="s">
        <v>9</v>
      </c>
      <c r="H92" s="3" t="s">
        <v>10</v>
      </c>
      <c r="I92" s="97" t="s">
        <v>12</v>
      </c>
      <c r="J92" s="3" t="s">
        <v>13</v>
      </c>
      <c r="K92" s="3" t="s">
        <v>13</v>
      </c>
      <c r="L92" s="3" t="s">
        <v>13</v>
      </c>
      <c r="M92" s="3" t="s">
        <v>17</v>
      </c>
      <c r="N92" s="3" t="s">
        <v>19</v>
      </c>
      <c r="O92" s="3" t="s">
        <v>21</v>
      </c>
    </row>
    <row r="93" spans="1:15" ht="15.75">
      <c r="A93" s="2" t="s">
        <v>1</v>
      </c>
      <c r="B93" s="4" t="s">
        <v>42</v>
      </c>
      <c r="C93" s="4" t="s">
        <v>4</v>
      </c>
      <c r="D93" s="4" t="s">
        <v>6</v>
      </c>
      <c r="E93" s="4" t="s">
        <v>8</v>
      </c>
      <c r="F93" s="4" t="s">
        <v>44</v>
      </c>
      <c r="G93" s="4"/>
      <c r="H93" s="4" t="s">
        <v>11</v>
      </c>
      <c r="I93" s="98" t="s">
        <v>13</v>
      </c>
      <c r="J93" s="4" t="s">
        <v>14</v>
      </c>
      <c r="K93" s="4" t="s">
        <v>15</v>
      </c>
      <c r="L93" s="4" t="s">
        <v>16</v>
      </c>
      <c r="M93" s="4" t="s">
        <v>18</v>
      </c>
      <c r="N93" s="4" t="s">
        <v>20</v>
      </c>
      <c r="O93" s="4"/>
    </row>
    <row r="94" spans="1:15" ht="15.75">
      <c r="A94" s="5" t="s">
        <v>119</v>
      </c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ht="15.75">
      <c r="A95" s="6" t="s">
        <v>67</v>
      </c>
      <c r="B95" s="32">
        <v>25</v>
      </c>
      <c r="C95" s="29"/>
      <c r="D95" s="8">
        <v>9</v>
      </c>
      <c r="E95" s="47">
        <v>25</v>
      </c>
      <c r="F95" s="8">
        <v>1</v>
      </c>
      <c r="G95" s="19"/>
      <c r="H95" s="29"/>
      <c r="I95" s="53">
        <v>29</v>
      </c>
      <c r="J95" s="29"/>
      <c r="K95" s="53">
        <v>41</v>
      </c>
      <c r="L95" s="8">
        <v>17</v>
      </c>
      <c r="M95" s="8">
        <f t="shared" ref="M95:M107" si="12">SUM(B95:L95)</f>
        <v>147</v>
      </c>
      <c r="N95" s="8">
        <v>3</v>
      </c>
      <c r="O95" s="40">
        <f t="shared" ref="O95:O107" si="13">M95/N95</f>
        <v>49</v>
      </c>
    </row>
    <row r="96" spans="1:15" ht="15.75">
      <c r="A96" s="6" t="s">
        <v>68</v>
      </c>
      <c r="B96" s="46">
        <v>12</v>
      </c>
      <c r="C96" s="8">
        <v>22</v>
      </c>
      <c r="D96" s="8">
        <v>18</v>
      </c>
      <c r="E96" s="36">
        <v>13</v>
      </c>
      <c r="F96" s="8">
        <v>30</v>
      </c>
      <c r="G96" s="19"/>
      <c r="H96" s="17">
        <v>22</v>
      </c>
      <c r="I96" s="8">
        <v>6</v>
      </c>
      <c r="J96" s="29"/>
      <c r="K96" s="8">
        <v>22</v>
      </c>
      <c r="L96" s="8">
        <v>15</v>
      </c>
      <c r="M96" s="8">
        <f t="shared" si="12"/>
        <v>160</v>
      </c>
      <c r="N96" s="8">
        <v>9</v>
      </c>
      <c r="O96" s="40">
        <f t="shared" si="13"/>
        <v>17.777777777777779</v>
      </c>
    </row>
    <row r="97" spans="1:15" ht="15.75">
      <c r="A97" s="6" t="s">
        <v>197</v>
      </c>
      <c r="B97" s="17">
        <v>8</v>
      </c>
      <c r="C97" s="29"/>
      <c r="D97" s="31">
        <v>16</v>
      </c>
      <c r="E97" s="36">
        <v>0</v>
      </c>
      <c r="F97" s="8">
        <v>0</v>
      </c>
      <c r="G97" s="19"/>
      <c r="H97" s="73">
        <v>28</v>
      </c>
      <c r="I97" s="8">
        <v>8</v>
      </c>
      <c r="J97" s="53">
        <v>13</v>
      </c>
      <c r="K97" s="53">
        <v>31</v>
      </c>
      <c r="L97" s="8">
        <v>7</v>
      </c>
      <c r="M97" s="8">
        <f t="shared" si="12"/>
        <v>111</v>
      </c>
      <c r="N97" s="8">
        <v>5</v>
      </c>
      <c r="O97" s="40">
        <f t="shared" si="13"/>
        <v>22.2</v>
      </c>
    </row>
    <row r="98" spans="1:15" ht="15.75">
      <c r="A98" s="6" t="s">
        <v>261</v>
      </c>
      <c r="B98" s="29"/>
      <c r="C98" s="29"/>
      <c r="D98" s="33"/>
      <c r="E98" s="48"/>
      <c r="F98" s="29"/>
      <c r="G98" s="19"/>
      <c r="H98" s="60"/>
      <c r="I98" s="29"/>
      <c r="J98" s="49">
        <v>4</v>
      </c>
      <c r="K98" s="29"/>
      <c r="L98" s="29"/>
      <c r="M98" s="8">
        <f t="shared" si="12"/>
        <v>4</v>
      </c>
      <c r="N98" s="8">
        <v>1</v>
      </c>
      <c r="O98" s="40">
        <f t="shared" si="13"/>
        <v>4</v>
      </c>
    </row>
    <row r="99" spans="1:15" ht="15.75">
      <c r="A99" s="6" t="s">
        <v>221</v>
      </c>
      <c r="B99" s="29"/>
      <c r="C99" s="29"/>
      <c r="D99" s="31">
        <v>1</v>
      </c>
      <c r="E99" s="48"/>
      <c r="F99" s="29"/>
      <c r="G99" s="19"/>
      <c r="H99" s="29"/>
      <c r="I99" s="29"/>
      <c r="J99" s="29"/>
      <c r="K99" s="29"/>
      <c r="L99" s="29"/>
      <c r="M99" s="8">
        <f>SUM(B99:L99)</f>
        <v>1</v>
      </c>
      <c r="N99" s="8">
        <v>0</v>
      </c>
      <c r="O99" s="40"/>
    </row>
    <row r="100" spans="1:15" ht="15.75">
      <c r="A100" s="6" t="s">
        <v>111</v>
      </c>
      <c r="B100" s="17">
        <v>3</v>
      </c>
      <c r="C100" s="8">
        <v>3</v>
      </c>
      <c r="D100" s="29"/>
      <c r="E100" s="36">
        <v>28</v>
      </c>
      <c r="F100" s="8">
        <v>15</v>
      </c>
      <c r="G100" s="19"/>
      <c r="H100" s="17">
        <v>11</v>
      </c>
      <c r="I100" s="53">
        <v>16</v>
      </c>
      <c r="J100" s="8">
        <v>21</v>
      </c>
      <c r="K100" s="8">
        <v>14</v>
      </c>
      <c r="L100" s="8">
        <v>11</v>
      </c>
      <c r="M100" s="8">
        <f t="shared" si="12"/>
        <v>122</v>
      </c>
      <c r="N100" s="8">
        <v>8</v>
      </c>
      <c r="O100" s="40">
        <f t="shared" si="13"/>
        <v>15.25</v>
      </c>
    </row>
    <row r="101" spans="1:15" ht="15.75">
      <c r="A101" s="6" t="s">
        <v>78</v>
      </c>
      <c r="B101" s="32">
        <v>19</v>
      </c>
      <c r="C101" s="8">
        <v>1</v>
      </c>
      <c r="D101" s="8">
        <v>3</v>
      </c>
      <c r="E101" s="48"/>
      <c r="F101" s="8">
        <v>6</v>
      </c>
      <c r="G101" s="19"/>
      <c r="H101" s="73">
        <v>27</v>
      </c>
      <c r="I101" s="8">
        <v>8</v>
      </c>
      <c r="J101" s="53">
        <v>28</v>
      </c>
      <c r="K101" s="8">
        <v>7</v>
      </c>
      <c r="L101" s="8">
        <v>11</v>
      </c>
      <c r="M101" s="8">
        <f>SUM(B101:L101)</f>
        <v>110</v>
      </c>
      <c r="N101" s="8">
        <v>6</v>
      </c>
      <c r="O101" s="40">
        <f t="shared" si="13"/>
        <v>18.333333333333332</v>
      </c>
    </row>
    <row r="102" spans="1:15" ht="15.75">
      <c r="A102" s="6" t="s">
        <v>262</v>
      </c>
      <c r="B102" s="33"/>
      <c r="C102" s="29"/>
      <c r="D102" s="29"/>
      <c r="E102" s="48"/>
      <c r="F102" s="29"/>
      <c r="G102" s="19"/>
      <c r="H102" s="60"/>
      <c r="I102" s="29"/>
      <c r="J102" s="49">
        <v>1</v>
      </c>
      <c r="K102" s="29"/>
      <c r="L102" s="29"/>
      <c r="M102" s="8">
        <f>SUM(B102:L102)</f>
        <v>1</v>
      </c>
      <c r="N102" s="8">
        <v>1</v>
      </c>
      <c r="O102" s="40">
        <f t="shared" si="13"/>
        <v>1</v>
      </c>
    </row>
    <row r="103" spans="1:15" ht="15.75">
      <c r="A103" s="6" t="s">
        <v>112</v>
      </c>
      <c r="B103" s="29"/>
      <c r="C103" s="29"/>
      <c r="D103" s="29"/>
      <c r="E103" s="36">
        <v>0</v>
      </c>
      <c r="F103" s="29"/>
      <c r="G103" s="19"/>
      <c r="H103" s="29"/>
      <c r="I103" s="29"/>
      <c r="J103" s="29"/>
      <c r="K103" s="29"/>
      <c r="L103" s="29"/>
      <c r="M103" s="8">
        <f>SUM(B103:L103)</f>
        <v>0</v>
      </c>
      <c r="N103" s="8">
        <v>1</v>
      </c>
      <c r="O103" s="40">
        <f>M103/N103</f>
        <v>0</v>
      </c>
    </row>
    <row r="104" spans="1:15" ht="15.75">
      <c r="A104" s="6" t="s">
        <v>125</v>
      </c>
      <c r="B104" s="29"/>
      <c r="C104" s="17">
        <v>0</v>
      </c>
      <c r="D104" s="29"/>
      <c r="E104" s="48"/>
      <c r="F104" s="29"/>
      <c r="G104" s="19"/>
      <c r="H104" s="29"/>
      <c r="I104" s="29"/>
      <c r="J104" s="29"/>
      <c r="K104" s="29"/>
      <c r="L104" s="29"/>
      <c r="M104" s="8">
        <f t="shared" si="12"/>
        <v>0</v>
      </c>
      <c r="N104" s="8">
        <v>1</v>
      </c>
      <c r="O104" s="40">
        <f>M104/N104</f>
        <v>0</v>
      </c>
    </row>
    <row r="105" spans="1:15" ht="15.75">
      <c r="A105" s="6" t="s">
        <v>113</v>
      </c>
      <c r="B105" s="29"/>
      <c r="C105" s="8">
        <v>39</v>
      </c>
      <c r="D105" s="8">
        <v>33</v>
      </c>
      <c r="E105" s="36">
        <v>8</v>
      </c>
      <c r="F105" s="53">
        <v>36</v>
      </c>
      <c r="G105" s="19"/>
      <c r="H105" s="29"/>
      <c r="I105" s="29"/>
      <c r="J105" s="29"/>
      <c r="K105" s="29"/>
      <c r="L105" s="29"/>
      <c r="M105" s="8">
        <f t="shared" si="12"/>
        <v>116</v>
      </c>
      <c r="N105" s="8">
        <v>3</v>
      </c>
      <c r="O105" s="40">
        <f t="shared" si="13"/>
        <v>38.666666666666664</v>
      </c>
    </row>
    <row r="106" spans="1:15" ht="15.75">
      <c r="A106" s="6" t="s">
        <v>75</v>
      </c>
      <c r="B106" s="32">
        <v>6</v>
      </c>
      <c r="C106" s="8">
        <v>11</v>
      </c>
      <c r="D106" s="29"/>
      <c r="E106" s="48"/>
      <c r="F106" s="29"/>
      <c r="G106" s="19"/>
      <c r="H106" s="17">
        <v>10</v>
      </c>
      <c r="I106" s="8">
        <v>17</v>
      </c>
      <c r="J106" s="29"/>
      <c r="K106" s="29"/>
      <c r="L106" s="29"/>
      <c r="M106" s="8">
        <f t="shared" si="12"/>
        <v>44</v>
      </c>
      <c r="N106" s="8">
        <v>3</v>
      </c>
      <c r="O106" s="40">
        <f t="shared" si="13"/>
        <v>14.666666666666666</v>
      </c>
    </row>
    <row r="107" spans="1:15" ht="15.75">
      <c r="A107" s="6" t="s">
        <v>243</v>
      </c>
      <c r="B107" s="29"/>
      <c r="C107" s="29"/>
      <c r="D107" s="29"/>
      <c r="E107" s="48"/>
      <c r="F107" s="29"/>
      <c r="G107" s="19"/>
      <c r="H107" s="73">
        <v>1</v>
      </c>
      <c r="I107" s="29"/>
      <c r="J107" s="53">
        <v>4</v>
      </c>
      <c r="K107" s="8">
        <v>5</v>
      </c>
      <c r="L107" s="53">
        <v>13</v>
      </c>
      <c r="M107" s="8">
        <f t="shared" si="12"/>
        <v>23</v>
      </c>
      <c r="N107" s="8">
        <v>1</v>
      </c>
      <c r="O107" s="40">
        <f t="shared" si="13"/>
        <v>23</v>
      </c>
    </row>
    <row r="108" spans="1:15" ht="15.75">
      <c r="A108" s="6"/>
      <c r="B108" s="17"/>
      <c r="C108" s="8"/>
      <c r="D108" s="8"/>
      <c r="E108" s="36"/>
      <c r="F108" s="8"/>
      <c r="G108" s="19"/>
      <c r="H108" s="17"/>
      <c r="I108" s="8"/>
      <c r="J108" s="8"/>
      <c r="K108" s="8"/>
      <c r="L108" s="8"/>
      <c r="M108" s="8"/>
      <c r="N108" s="8"/>
      <c r="O108" s="9"/>
    </row>
    <row r="109" spans="1:15" ht="15.75">
      <c r="A109" s="6" t="s">
        <v>28</v>
      </c>
      <c r="B109" s="17">
        <v>50</v>
      </c>
      <c r="C109" s="8">
        <v>28</v>
      </c>
      <c r="D109" s="8">
        <v>21</v>
      </c>
      <c r="E109" s="36">
        <v>38</v>
      </c>
      <c r="F109" s="8">
        <v>21</v>
      </c>
      <c r="G109" s="19"/>
      <c r="H109" s="17">
        <v>12</v>
      </c>
      <c r="I109" s="8">
        <v>22</v>
      </c>
      <c r="J109" s="8">
        <v>37</v>
      </c>
      <c r="K109" s="8">
        <v>15</v>
      </c>
      <c r="L109" s="8">
        <v>23</v>
      </c>
      <c r="M109" s="8">
        <f>SUM(B109:L109)</f>
        <v>267</v>
      </c>
      <c r="N109" s="8"/>
      <c r="O109" s="9"/>
    </row>
    <row r="110" spans="1:15" ht="15.75">
      <c r="A110" s="6" t="s">
        <v>17</v>
      </c>
      <c r="B110" s="17">
        <f>SUM(B91:B109)</f>
        <v>123</v>
      </c>
      <c r="C110" s="17">
        <f>SUM(C91:C109)</f>
        <v>104</v>
      </c>
      <c r="D110" s="17">
        <f>SUM(D91:D109)</f>
        <v>101</v>
      </c>
      <c r="E110" s="17">
        <f>SUM(E95:E109)</f>
        <v>112</v>
      </c>
      <c r="F110" s="17">
        <f>SUM(F95:F109)</f>
        <v>109</v>
      </c>
      <c r="G110" s="59"/>
      <c r="H110" s="17">
        <f>SUM(H95:H109)</f>
        <v>111</v>
      </c>
      <c r="I110" s="17">
        <f t="shared" ref="I110:N110" si="14">SUM(I91:I109)</f>
        <v>106</v>
      </c>
      <c r="J110" s="17">
        <f t="shared" si="14"/>
        <v>108</v>
      </c>
      <c r="K110" s="17">
        <f t="shared" si="14"/>
        <v>135</v>
      </c>
      <c r="L110" s="17">
        <f t="shared" si="14"/>
        <v>97</v>
      </c>
      <c r="M110" s="8">
        <f t="shared" si="14"/>
        <v>1106</v>
      </c>
      <c r="N110" s="8">
        <f t="shared" si="14"/>
        <v>42</v>
      </c>
      <c r="O110" s="9"/>
    </row>
    <row r="111" spans="1:15" s="92" customFormat="1" ht="15.75">
      <c r="A111" s="16"/>
      <c r="B111" s="20"/>
      <c r="C111" s="20"/>
      <c r="D111" s="20"/>
      <c r="E111" s="20"/>
      <c r="F111" s="20"/>
      <c r="H111" s="20"/>
      <c r="I111" s="20"/>
      <c r="J111" s="20"/>
      <c r="K111" s="20"/>
      <c r="L111" s="20"/>
      <c r="M111" s="20"/>
      <c r="N111" s="20"/>
      <c r="O111" s="20"/>
    </row>
    <row r="112" spans="1:15" ht="18.75">
      <c r="A112" s="133" t="s">
        <v>81</v>
      </c>
      <c r="B112" s="133"/>
      <c r="C112" s="133"/>
      <c r="D112" s="133"/>
      <c r="E112" s="133"/>
      <c r="F112" s="133"/>
      <c r="G112" s="133"/>
      <c r="H112" s="133"/>
      <c r="I112" s="133"/>
      <c r="J112" s="133"/>
      <c r="K112" s="133"/>
      <c r="L112" s="133"/>
      <c r="M112" s="133"/>
      <c r="N112" s="133"/>
      <c r="O112" s="133"/>
    </row>
    <row r="113" spans="1:15" ht="15.75">
      <c r="A113" s="2" t="s">
        <v>0</v>
      </c>
      <c r="B113" s="3" t="s">
        <v>2</v>
      </c>
      <c r="C113" s="3" t="s">
        <v>2</v>
      </c>
      <c r="D113" s="3" t="s">
        <v>5</v>
      </c>
      <c r="E113" s="3" t="s">
        <v>7</v>
      </c>
      <c r="F113" s="3" t="s">
        <v>43</v>
      </c>
      <c r="G113" s="3" t="s">
        <v>9</v>
      </c>
      <c r="H113" s="3" t="s">
        <v>10</v>
      </c>
      <c r="I113" s="97" t="s">
        <v>12</v>
      </c>
      <c r="J113" s="3" t="s">
        <v>13</v>
      </c>
      <c r="K113" s="3" t="s">
        <v>13</v>
      </c>
      <c r="L113" s="3" t="s">
        <v>13</v>
      </c>
      <c r="M113" s="3" t="s">
        <v>17</v>
      </c>
      <c r="N113" s="3" t="s">
        <v>19</v>
      </c>
      <c r="O113" s="3" t="s">
        <v>21</v>
      </c>
    </row>
    <row r="114" spans="1:15" ht="15.75">
      <c r="A114" s="2" t="s">
        <v>1</v>
      </c>
      <c r="B114" s="4" t="s">
        <v>42</v>
      </c>
      <c r="C114" s="4" t="s">
        <v>4</v>
      </c>
      <c r="D114" s="4" t="s">
        <v>6</v>
      </c>
      <c r="E114" s="4" t="s">
        <v>8</v>
      </c>
      <c r="F114" s="4" t="s">
        <v>44</v>
      </c>
      <c r="G114" s="4"/>
      <c r="H114" s="4" t="s">
        <v>11</v>
      </c>
      <c r="I114" s="98" t="s">
        <v>13</v>
      </c>
      <c r="J114" s="4" t="s">
        <v>14</v>
      </c>
      <c r="K114" s="4" t="s">
        <v>15</v>
      </c>
      <c r="L114" s="4" t="s">
        <v>16</v>
      </c>
      <c r="M114" s="4" t="s">
        <v>18</v>
      </c>
      <c r="N114" s="4" t="s">
        <v>20</v>
      </c>
      <c r="O114" s="4"/>
    </row>
    <row r="115" spans="1:15" ht="15.75">
      <c r="A115" s="5" t="s">
        <v>56</v>
      </c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ht="15.75">
      <c r="A116" s="6" t="s">
        <v>114</v>
      </c>
      <c r="B116" s="32">
        <v>26</v>
      </c>
      <c r="C116" s="17">
        <v>13</v>
      </c>
      <c r="D116" s="8">
        <v>6</v>
      </c>
      <c r="E116" s="29"/>
      <c r="F116" s="8">
        <v>1</v>
      </c>
      <c r="G116" s="8">
        <v>8</v>
      </c>
      <c r="H116" s="19"/>
      <c r="I116" s="8">
        <v>25</v>
      </c>
      <c r="J116" s="8">
        <v>0</v>
      </c>
      <c r="K116" s="100"/>
      <c r="L116" s="100"/>
      <c r="M116" s="8">
        <f t="shared" ref="M116:M125" si="15">SUM(B116:L116)</f>
        <v>79</v>
      </c>
      <c r="N116" s="8">
        <v>6</v>
      </c>
      <c r="O116" s="40">
        <f t="shared" ref="O116:O125" si="16">M116/N116</f>
        <v>13.166666666666666</v>
      </c>
    </row>
    <row r="117" spans="1:15" ht="15.75">
      <c r="A117" s="6" t="s">
        <v>115</v>
      </c>
      <c r="B117" s="17">
        <v>2</v>
      </c>
      <c r="C117" s="17">
        <v>11</v>
      </c>
      <c r="D117" s="8">
        <v>4</v>
      </c>
      <c r="E117" s="8">
        <v>4</v>
      </c>
      <c r="F117" s="29"/>
      <c r="G117" s="8">
        <v>6</v>
      </c>
      <c r="H117" s="19"/>
      <c r="I117" s="53">
        <v>1</v>
      </c>
      <c r="J117" s="8">
        <v>12</v>
      </c>
      <c r="K117" s="100"/>
      <c r="L117" s="100"/>
      <c r="M117" s="8">
        <f t="shared" si="15"/>
        <v>40</v>
      </c>
      <c r="N117" s="8">
        <v>6</v>
      </c>
      <c r="O117" s="40">
        <f t="shared" si="16"/>
        <v>6.666666666666667</v>
      </c>
    </row>
    <row r="118" spans="1:15" ht="15.75">
      <c r="A118" s="6" t="s">
        <v>143</v>
      </c>
      <c r="B118" s="32">
        <v>4</v>
      </c>
      <c r="C118" s="29"/>
      <c r="D118" s="29"/>
      <c r="E118" s="8">
        <v>0</v>
      </c>
      <c r="F118" s="29"/>
      <c r="G118" s="29"/>
      <c r="H118" s="19"/>
      <c r="I118" s="29"/>
      <c r="J118" s="29"/>
      <c r="K118" s="100"/>
      <c r="L118" s="100"/>
      <c r="M118" s="8">
        <f t="shared" si="15"/>
        <v>4</v>
      </c>
      <c r="N118" s="8">
        <v>1</v>
      </c>
      <c r="O118" s="40">
        <f t="shared" si="16"/>
        <v>4</v>
      </c>
    </row>
    <row r="119" spans="1:15" ht="15.75">
      <c r="A119" s="6" t="s">
        <v>222</v>
      </c>
      <c r="B119" s="33"/>
      <c r="C119" s="29"/>
      <c r="D119" s="29"/>
      <c r="E119" s="29"/>
      <c r="F119" s="17">
        <v>26</v>
      </c>
      <c r="G119" s="29"/>
      <c r="H119" s="19"/>
      <c r="I119" s="29"/>
      <c r="J119" s="29"/>
      <c r="K119" s="100"/>
      <c r="L119" s="100"/>
      <c r="M119" s="8">
        <f t="shared" si="15"/>
        <v>26</v>
      </c>
      <c r="N119" s="8">
        <v>1</v>
      </c>
      <c r="O119" s="40">
        <f t="shared" si="16"/>
        <v>26</v>
      </c>
    </row>
    <row r="120" spans="1:15" ht="15.75">
      <c r="A120" s="6" t="s">
        <v>116</v>
      </c>
      <c r="B120" s="17">
        <v>2</v>
      </c>
      <c r="C120" s="29"/>
      <c r="D120" s="8">
        <v>11</v>
      </c>
      <c r="E120" s="8">
        <v>0</v>
      </c>
      <c r="F120" s="8">
        <v>1</v>
      </c>
      <c r="G120" s="8">
        <v>3</v>
      </c>
      <c r="H120" s="19"/>
      <c r="I120" s="8" t="s">
        <v>124</v>
      </c>
      <c r="J120" s="8">
        <v>17</v>
      </c>
      <c r="K120" s="100"/>
      <c r="L120" s="100"/>
      <c r="M120" s="8">
        <f t="shared" si="15"/>
        <v>34</v>
      </c>
      <c r="N120" s="8">
        <v>6</v>
      </c>
      <c r="O120" s="40">
        <f t="shared" si="16"/>
        <v>5.666666666666667</v>
      </c>
    </row>
    <row r="121" spans="1:15" ht="15.75">
      <c r="A121" s="6" t="s">
        <v>142</v>
      </c>
      <c r="B121" s="32">
        <v>4</v>
      </c>
      <c r="C121" s="29"/>
      <c r="D121" s="29"/>
      <c r="E121" s="8">
        <v>0</v>
      </c>
      <c r="F121" s="8">
        <v>12</v>
      </c>
      <c r="G121" s="8">
        <v>4</v>
      </c>
      <c r="H121" s="19"/>
      <c r="I121" s="8" t="s">
        <v>124</v>
      </c>
      <c r="J121" s="8">
        <v>1</v>
      </c>
      <c r="K121" s="100"/>
      <c r="L121" s="100"/>
      <c r="M121" s="8">
        <f t="shared" si="15"/>
        <v>21</v>
      </c>
      <c r="N121" s="8">
        <v>4</v>
      </c>
      <c r="O121" s="40">
        <f t="shared" si="16"/>
        <v>5.25</v>
      </c>
    </row>
    <row r="122" spans="1:15" ht="15.75">
      <c r="A122" s="6" t="s">
        <v>198</v>
      </c>
      <c r="B122" s="33"/>
      <c r="C122" s="17">
        <v>7</v>
      </c>
      <c r="D122" s="17">
        <v>0</v>
      </c>
      <c r="E122" s="29"/>
      <c r="F122" s="29"/>
      <c r="G122" s="29"/>
      <c r="H122" s="19"/>
      <c r="I122" s="29"/>
      <c r="J122" s="29"/>
      <c r="K122" s="100"/>
      <c r="L122" s="100"/>
      <c r="M122" s="8">
        <f>SUM(B122:L122)</f>
        <v>7</v>
      </c>
      <c r="N122" s="8">
        <v>2</v>
      </c>
      <c r="O122" s="40">
        <f>M122/N122</f>
        <v>3.5</v>
      </c>
    </row>
    <row r="123" spans="1:15" ht="15.75">
      <c r="A123" s="6" t="s">
        <v>117</v>
      </c>
      <c r="B123" s="29"/>
      <c r="C123" s="17">
        <v>5</v>
      </c>
      <c r="D123" s="8">
        <v>4</v>
      </c>
      <c r="E123" s="8">
        <v>0</v>
      </c>
      <c r="F123" s="8">
        <v>1</v>
      </c>
      <c r="G123" s="8">
        <v>7</v>
      </c>
      <c r="H123" s="19"/>
      <c r="I123" s="8">
        <v>11</v>
      </c>
      <c r="J123" s="8">
        <v>5</v>
      </c>
      <c r="K123" s="100"/>
      <c r="L123" s="100"/>
      <c r="M123" s="8">
        <f t="shared" si="15"/>
        <v>33</v>
      </c>
      <c r="N123" s="8">
        <v>7</v>
      </c>
      <c r="O123" s="40">
        <f t="shared" si="16"/>
        <v>4.7142857142857144</v>
      </c>
    </row>
    <row r="124" spans="1:15" ht="15.75">
      <c r="A124" s="6" t="s">
        <v>118</v>
      </c>
      <c r="B124" s="29"/>
      <c r="C124" s="17">
        <v>6</v>
      </c>
      <c r="D124" s="29"/>
      <c r="E124" s="29"/>
      <c r="F124" s="29"/>
      <c r="G124" s="29"/>
      <c r="H124" s="19"/>
      <c r="I124" s="29"/>
      <c r="J124" s="29"/>
      <c r="K124" s="100"/>
      <c r="L124" s="100"/>
      <c r="M124" s="8">
        <f t="shared" si="15"/>
        <v>6</v>
      </c>
      <c r="N124" s="8">
        <v>1</v>
      </c>
      <c r="O124" s="40">
        <f t="shared" si="16"/>
        <v>6</v>
      </c>
    </row>
    <row r="125" spans="1:15" ht="15.75">
      <c r="A125" s="6" t="s">
        <v>69</v>
      </c>
      <c r="B125" s="17">
        <v>17</v>
      </c>
      <c r="C125" s="17">
        <v>0</v>
      </c>
      <c r="D125" s="8">
        <v>5</v>
      </c>
      <c r="E125" s="8">
        <v>6</v>
      </c>
      <c r="F125" s="8">
        <v>1</v>
      </c>
      <c r="G125" s="8">
        <v>7</v>
      </c>
      <c r="H125" s="19"/>
      <c r="I125" s="53">
        <v>21</v>
      </c>
      <c r="J125" s="8">
        <v>7</v>
      </c>
      <c r="K125" s="100"/>
      <c r="L125" s="100"/>
      <c r="M125" s="8">
        <f t="shared" si="15"/>
        <v>64</v>
      </c>
      <c r="N125" s="8">
        <v>7</v>
      </c>
      <c r="O125" s="40">
        <f t="shared" si="16"/>
        <v>9.1428571428571423</v>
      </c>
    </row>
    <row r="126" spans="1:15" ht="15.75">
      <c r="A126" s="6"/>
      <c r="B126" s="18"/>
      <c r="C126" s="17"/>
      <c r="D126" s="8"/>
      <c r="E126" s="8"/>
      <c r="F126" s="8"/>
      <c r="G126" s="8"/>
      <c r="H126" s="19"/>
      <c r="I126" s="8"/>
      <c r="J126" s="8"/>
      <c r="K126" s="29"/>
      <c r="L126" s="29"/>
      <c r="M126" s="8"/>
      <c r="N126" s="8"/>
      <c r="O126" s="9"/>
    </row>
    <row r="127" spans="1:15" ht="15.75">
      <c r="A127" s="6" t="s">
        <v>28</v>
      </c>
      <c r="B127" s="17">
        <v>38</v>
      </c>
      <c r="C127" s="17">
        <v>41</v>
      </c>
      <c r="D127" s="8">
        <v>22</v>
      </c>
      <c r="E127" s="8">
        <v>12</v>
      </c>
      <c r="F127" s="8">
        <v>10</v>
      </c>
      <c r="G127" s="8">
        <v>17</v>
      </c>
      <c r="H127" s="19"/>
      <c r="I127" s="8">
        <v>10</v>
      </c>
      <c r="J127" s="8">
        <v>16</v>
      </c>
      <c r="K127" s="29"/>
      <c r="L127" s="29"/>
      <c r="M127" s="8">
        <f>SUM(B127:L127)</f>
        <v>166</v>
      </c>
      <c r="N127" s="8"/>
      <c r="O127" s="9"/>
    </row>
    <row r="128" spans="1:15" ht="15.75">
      <c r="A128" s="6" t="s">
        <v>17</v>
      </c>
      <c r="B128" s="17">
        <f t="shared" ref="B128:G128" si="17">SUM(B116:B127)</f>
        <v>93</v>
      </c>
      <c r="C128" s="17">
        <f t="shared" si="17"/>
        <v>83</v>
      </c>
      <c r="D128" s="17">
        <f t="shared" si="17"/>
        <v>52</v>
      </c>
      <c r="E128" s="17">
        <f t="shared" si="17"/>
        <v>22</v>
      </c>
      <c r="F128" s="17">
        <f t="shared" si="17"/>
        <v>52</v>
      </c>
      <c r="G128" s="17">
        <f t="shared" si="17"/>
        <v>52</v>
      </c>
      <c r="H128" s="19"/>
      <c r="I128" s="17">
        <f>SUM(I116:I127)</f>
        <v>68</v>
      </c>
      <c r="J128" s="17">
        <f>SUM(J116:J127)</f>
        <v>58</v>
      </c>
      <c r="K128" s="29"/>
      <c r="L128" s="29"/>
      <c r="M128" s="8">
        <f>SUM(M116:M127)</f>
        <v>480</v>
      </c>
      <c r="N128" s="8">
        <f>SUM(N116:N127)</f>
        <v>41</v>
      </c>
      <c r="O128" s="9"/>
    </row>
    <row r="129" spans="1:15" ht="15.75">
      <c r="A129" s="10"/>
      <c r="B129" s="16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</row>
    <row r="130" spans="1:15" ht="15.75">
      <c r="A130" s="10"/>
      <c r="B130" s="16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</row>
    <row r="131" spans="1:15" ht="18.75">
      <c r="A131" s="133" t="s">
        <v>81</v>
      </c>
      <c r="B131" s="133"/>
      <c r="C131" s="133"/>
      <c r="D131" s="133"/>
      <c r="E131" s="133"/>
      <c r="F131" s="133"/>
      <c r="G131" s="133"/>
      <c r="H131" s="133"/>
      <c r="I131" s="133"/>
      <c r="J131" s="133"/>
      <c r="K131" s="133"/>
      <c r="L131" s="133"/>
      <c r="M131" s="133"/>
      <c r="N131" s="133"/>
      <c r="O131" s="133"/>
    </row>
    <row r="132" spans="1:15" ht="18.75">
      <c r="B132" s="129" t="s">
        <v>126</v>
      </c>
      <c r="C132" s="130"/>
      <c r="D132" s="24"/>
      <c r="E132" s="24"/>
      <c r="F132" s="24"/>
      <c r="G132" s="24"/>
      <c r="H132" s="24"/>
      <c r="I132" s="24"/>
      <c r="J132" s="24"/>
    </row>
    <row r="133" spans="1:15" ht="15.75">
      <c r="B133" s="131"/>
      <c r="C133" s="132"/>
      <c r="D133" s="35" t="s">
        <v>127</v>
      </c>
      <c r="E133" s="35" t="s">
        <v>128</v>
      </c>
      <c r="F133" s="35" t="s">
        <v>129</v>
      </c>
      <c r="G133" s="35" t="s">
        <v>130</v>
      </c>
      <c r="H133" s="35" t="s">
        <v>131</v>
      </c>
      <c r="I133" s="35" t="s">
        <v>132</v>
      </c>
      <c r="J133" s="35" t="s">
        <v>133</v>
      </c>
      <c r="K133" s="35" t="s">
        <v>17</v>
      </c>
      <c r="L133" s="115" t="s">
        <v>281</v>
      </c>
      <c r="M133" s="122"/>
    </row>
    <row r="134" spans="1:15" ht="15.75">
      <c r="B134" s="131" t="s">
        <v>60</v>
      </c>
      <c r="C134" s="132"/>
      <c r="D134" s="36">
        <v>14</v>
      </c>
      <c r="E134" s="36">
        <v>4</v>
      </c>
      <c r="F134" s="36">
        <v>6</v>
      </c>
      <c r="G134" s="36">
        <v>7</v>
      </c>
      <c r="H134" s="36"/>
      <c r="I134" s="36">
        <v>4</v>
      </c>
      <c r="J134" s="36"/>
      <c r="K134" s="36">
        <f t="shared" ref="K134:K140" si="18">SUM(D134:J134)</f>
        <v>35</v>
      </c>
      <c r="L134" s="36">
        <v>7</v>
      </c>
      <c r="M134" s="123"/>
    </row>
    <row r="135" spans="1:15" ht="15.75">
      <c r="B135" s="131" t="s">
        <v>40</v>
      </c>
      <c r="C135" s="132"/>
      <c r="D135" s="36">
        <v>10</v>
      </c>
      <c r="E135" s="36">
        <v>5</v>
      </c>
      <c r="F135" s="36">
        <v>3</v>
      </c>
      <c r="G135" s="36">
        <v>5</v>
      </c>
      <c r="H135" s="36">
        <v>4</v>
      </c>
      <c r="I135" s="36">
        <v>1</v>
      </c>
      <c r="J135" s="36">
        <v>2</v>
      </c>
      <c r="K135" s="36">
        <f t="shared" si="18"/>
        <v>30</v>
      </c>
      <c r="L135" s="36">
        <v>6</v>
      </c>
      <c r="M135" s="124"/>
    </row>
    <row r="136" spans="1:15" ht="15.75">
      <c r="B136" s="131" t="s">
        <v>54</v>
      </c>
      <c r="C136" s="132"/>
      <c r="D136" s="36">
        <v>11</v>
      </c>
      <c r="E136" s="36">
        <v>5</v>
      </c>
      <c r="F136" s="36">
        <v>6</v>
      </c>
      <c r="G136" s="36">
        <v>6</v>
      </c>
      <c r="H136" s="36">
        <v>2</v>
      </c>
      <c r="I136" s="36">
        <v>1</v>
      </c>
      <c r="J136" s="36"/>
      <c r="K136" s="36">
        <f t="shared" si="18"/>
        <v>31</v>
      </c>
      <c r="L136" s="36">
        <v>7</v>
      </c>
      <c r="M136" s="124"/>
    </row>
    <row r="137" spans="1:15" ht="15.75">
      <c r="B137" s="131" t="s">
        <v>301</v>
      </c>
      <c r="C137" s="132"/>
      <c r="D137" s="36">
        <v>6</v>
      </c>
      <c r="E137" s="36">
        <v>3</v>
      </c>
      <c r="F137" s="36">
        <v>7</v>
      </c>
      <c r="G137" s="36">
        <v>5</v>
      </c>
      <c r="H137" s="36">
        <v>2</v>
      </c>
      <c r="I137" s="36">
        <v>2</v>
      </c>
      <c r="J137" s="36">
        <v>1</v>
      </c>
      <c r="K137" s="36">
        <f t="shared" si="18"/>
        <v>26</v>
      </c>
      <c r="L137" s="36">
        <v>8</v>
      </c>
      <c r="M137" s="124"/>
    </row>
    <row r="138" spans="1:15" ht="15.75">
      <c r="B138" s="131" t="s">
        <v>61</v>
      </c>
      <c r="C138" s="132"/>
      <c r="D138" s="36">
        <v>13</v>
      </c>
      <c r="E138" s="36">
        <v>5</v>
      </c>
      <c r="F138" s="36">
        <v>11</v>
      </c>
      <c r="G138" s="36">
        <v>7</v>
      </c>
      <c r="H138" s="36">
        <v>1</v>
      </c>
      <c r="I138" s="36">
        <v>4</v>
      </c>
      <c r="J138" s="36">
        <v>3</v>
      </c>
      <c r="K138" s="36">
        <f t="shared" si="18"/>
        <v>44</v>
      </c>
      <c r="L138" s="36">
        <v>9</v>
      </c>
      <c r="M138" s="123"/>
    </row>
    <row r="139" spans="1:15" ht="15.75">
      <c r="B139" s="131" t="s">
        <v>9</v>
      </c>
      <c r="C139" s="132"/>
      <c r="D139" s="36">
        <v>15</v>
      </c>
      <c r="E139" s="36">
        <v>6</v>
      </c>
      <c r="F139" s="36">
        <v>6</v>
      </c>
      <c r="G139" s="36">
        <v>10</v>
      </c>
      <c r="H139" s="36">
        <v>3</v>
      </c>
      <c r="I139" s="36">
        <v>3</v>
      </c>
      <c r="J139" s="36"/>
      <c r="K139" s="36">
        <f t="shared" si="18"/>
        <v>43</v>
      </c>
      <c r="L139" s="36">
        <v>10</v>
      </c>
      <c r="M139" s="123"/>
    </row>
    <row r="140" spans="1:15" ht="15.75">
      <c r="B140" s="131" t="s">
        <v>56</v>
      </c>
      <c r="C140" s="132"/>
      <c r="D140" s="36">
        <v>17</v>
      </c>
      <c r="E140" s="36">
        <v>7</v>
      </c>
      <c r="F140" s="36">
        <v>3</v>
      </c>
      <c r="G140" s="36">
        <v>9</v>
      </c>
      <c r="H140" s="36"/>
      <c r="I140" s="36">
        <v>4</v>
      </c>
      <c r="J140" s="36">
        <v>1</v>
      </c>
      <c r="K140" s="36">
        <f t="shared" si="18"/>
        <v>41</v>
      </c>
      <c r="L140" s="36">
        <v>8</v>
      </c>
      <c r="M140" s="123"/>
    </row>
    <row r="141" spans="1:15" ht="15.75">
      <c r="B141" s="131"/>
      <c r="C141" s="132"/>
      <c r="D141" s="36"/>
      <c r="E141" s="36"/>
      <c r="F141" s="36"/>
      <c r="G141" s="36"/>
      <c r="H141" s="36"/>
      <c r="I141" s="36"/>
      <c r="J141" s="36"/>
      <c r="K141" s="34"/>
      <c r="L141" s="36"/>
      <c r="M141" s="123"/>
    </row>
    <row r="142" spans="1:15" ht="15.75">
      <c r="B142" s="131" t="s">
        <v>17</v>
      </c>
      <c r="C142" s="132"/>
      <c r="D142" s="36">
        <f t="shared" ref="D142:J142" si="19">SUM(D134:D141)</f>
        <v>86</v>
      </c>
      <c r="E142" s="36">
        <f t="shared" si="19"/>
        <v>35</v>
      </c>
      <c r="F142" s="36">
        <f t="shared" si="19"/>
        <v>42</v>
      </c>
      <c r="G142" s="36">
        <f t="shared" si="19"/>
        <v>49</v>
      </c>
      <c r="H142" s="36">
        <f t="shared" si="19"/>
        <v>12</v>
      </c>
      <c r="I142" s="36">
        <f t="shared" si="19"/>
        <v>19</v>
      </c>
      <c r="J142" s="36">
        <f t="shared" si="19"/>
        <v>7</v>
      </c>
      <c r="K142" s="36">
        <f>SUM(D142:J142)</f>
        <v>250</v>
      </c>
      <c r="L142" s="36">
        <f>SUM(K134:K140)</f>
        <v>250</v>
      </c>
      <c r="M142" s="21"/>
    </row>
    <row r="144" spans="1:15" ht="15.75">
      <c r="B144" s="90" t="s">
        <v>248</v>
      </c>
      <c r="C144" s="92"/>
      <c r="F144" s="52"/>
      <c r="H144" t="s">
        <v>269</v>
      </c>
      <c r="K144" s="109" t="s">
        <v>265</v>
      </c>
    </row>
    <row r="145" spans="2:11" ht="15.75">
      <c r="B145" s="90"/>
      <c r="C145" s="92"/>
      <c r="F145" s="92"/>
    </row>
    <row r="146" spans="2:11" ht="15.75">
      <c r="B146" s="125" t="s">
        <v>251</v>
      </c>
      <c r="C146" s="125"/>
      <c r="D146" s="126"/>
      <c r="F146" s="93"/>
      <c r="H146" t="s">
        <v>268</v>
      </c>
      <c r="K146" s="110" t="s">
        <v>266</v>
      </c>
    </row>
    <row r="148" spans="2:11" ht="15.75">
      <c r="B148" s="23" t="s">
        <v>256</v>
      </c>
      <c r="F148" s="75"/>
    </row>
  </sheetData>
  <mergeCells count="19">
    <mergeCell ref="B140:C140"/>
    <mergeCell ref="B141:C141"/>
    <mergeCell ref="B142:C142"/>
    <mergeCell ref="A112:O112"/>
    <mergeCell ref="B135:C135"/>
    <mergeCell ref="B136:C136"/>
    <mergeCell ref="B137:C137"/>
    <mergeCell ref="B134:C134"/>
    <mergeCell ref="B139:C139"/>
    <mergeCell ref="B138:C138"/>
    <mergeCell ref="A1:O1"/>
    <mergeCell ref="A21:O21"/>
    <mergeCell ref="A38:O38"/>
    <mergeCell ref="A57:O57"/>
    <mergeCell ref="A75:O75"/>
    <mergeCell ref="A91:O91"/>
    <mergeCell ref="A60:B60"/>
    <mergeCell ref="A131:O131"/>
    <mergeCell ref="B133:C133"/>
  </mergeCells>
  <phoneticPr fontId="0" type="noConversion"/>
  <pageMargins left="0" right="0" top="0" bottom="0" header="0" footer="0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K127"/>
  <sheetViews>
    <sheetView topLeftCell="A109" workbookViewId="0">
      <selection activeCell="X17" sqref="X17"/>
    </sheetView>
  </sheetViews>
  <sheetFormatPr defaultRowHeight="15"/>
  <cols>
    <col min="1" max="1" width="18.7109375" customWidth="1"/>
    <col min="2" max="2" width="4.7109375" customWidth="1"/>
    <col min="3" max="3" width="3.7109375" customWidth="1"/>
    <col min="4" max="4" width="4.7109375" customWidth="1"/>
    <col min="5" max="5" width="3.7109375" customWidth="1"/>
    <col min="6" max="6" width="4.7109375" customWidth="1"/>
    <col min="7" max="7" width="3.7109375" customWidth="1"/>
    <col min="8" max="8" width="4.7109375" customWidth="1"/>
    <col min="9" max="9" width="3.7109375" customWidth="1"/>
    <col min="10" max="10" width="4.7109375" customWidth="1"/>
    <col min="11" max="11" width="3.7109375" customWidth="1"/>
    <col min="12" max="12" width="4.7109375" customWidth="1"/>
    <col min="13" max="15" width="3.7109375" customWidth="1"/>
    <col min="16" max="16" width="4.7109375" customWidth="1"/>
    <col min="17" max="19" width="3.7109375" customWidth="1"/>
    <col min="20" max="20" width="4.7109375" customWidth="1"/>
    <col min="21" max="23" width="3.7109375" customWidth="1"/>
    <col min="24" max="25" width="5.7109375" customWidth="1"/>
    <col min="26" max="26" width="6.7109375" customWidth="1"/>
    <col min="27" max="28" width="5.7109375" customWidth="1"/>
  </cols>
  <sheetData>
    <row r="1" spans="1:37" ht="18.75">
      <c r="A1" s="146" t="s">
        <v>82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7"/>
      <c r="AB1" s="147"/>
      <c r="AC1" s="1"/>
      <c r="AD1" s="1"/>
      <c r="AE1" s="1"/>
      <c r="AF1" s="1"/>
      <c r="AG1" s="1"/>
    </row>
    <row r="2" spans="1:37" ht="15.75">
      <c r="A2" s="2" t="s">
        <v>0</v>
      </c>
      <c r="B2" s="142" t="s">
        <v>2</v>
      </c>
      <c r="C2" s="143"/>
      <c r="D2" s="142" t="s">
        <v>2</v>
      </c>
      <c r="E2" s="143"/>
      <c r="F2" s="142" t="s">
        <v>5</v>
      </c>
      <c r="G2" s="143"/>
      <c r="H2" s="136" t="s">
        <v>7</v>
      </c>
      <c r="I2" s="137"/>
      <c r="J2" s="136" t="s">
        <v>43</v>
      </c>
      <c r="K2" s="137"/>
      <c r="L2" s="136" t="s">
        <v>9</v>
      </c>
      <c r="M2" s="137"/>
      <c r="N2" s="142" t="s">
        <v>10</v>
      </c>
      <c r="O2" s="143"/>
      <c r="P2" s="142" t="s">
        <v>10</v>
      </c>
      <c r="Q2" s="143"/>
      <c r="R2" s="142" t="s">
        <v>13</v>
      </c>
      <c r="S2" s="143"/>
      <c r="T2" s="142" t="s">
        <v>13</v>
      </c>
      <c r="U2" s="143"/>
      <c r="V2" s="142" t="s">
        <v>13</v>
      </c>
      <c r="W2" s="143"/>
      <c r="X2" s="3" t="s">
        <v>17</v>
      </c>
      <c r="Y2" s="3" t="s">
        <v>17</v>
      </c>
      <c r="Z2" s="11" t="s">
        <v>17</v>
      </c>
      <c r="AA2" s="3" t="s">
        <v>35</v>
      </c>
      <c r="AB2" s="3" t="s">
        <v>39</v>
      </c>
      <c r="AC2" s="1"/>
      <c r="AD2" s="1"/>
      <c r="AE2" s="1"/>
      <c r="AF2" s="1"/>
      <c r="AG2" s="1"/>
    </row>
    <row r="3" spans="1:37" ht="15.75">
      <c r="A3" s="2" t="s">
        <v>1</v>
      </c>
      <c r="B3" s="144" t="s">
        <v>42</v>
      </c>
      <c r="C3" s="145"/>
      <c r="D3" s="144" t="s">
        <v>4</v>
      </c>
      <c r="E3" s="145"/>
      <c r="F3" s="144" t="s">
        <v>6</v>
      </c>
      <c r="G3" s="145"/>
      <c r="H3" s="138" t="s">
        <v>8</v>
      </c>
      <c r="I3" s="139"/>
      <c r="J3" s="138" t="s">
        <v>44</v>
      </c>
      <c r="K3" s="139"/>
      <c r="L3" s="138"/>
      <c r="M3" s="139"/>
      <c r="N3" s="144" t="s">
        <v>11</v>
      </c>
      <c r="O3" s="145"/>
      <c r="P3" s="144" t="s">
        <v>13</v>
      </c>
      <c r="Q3" s="145"/>
      <c r="R3" s="144" t="s">
        <v>29</v>
      </c>
      <c r="S3" s="145"/>
      <c r="T3" s="144" t="s">
        <v>30</v>
      </c>
      <c r="U3" s="145"/>
      <c r="V3" s="144" t="s">
        <v>16</v>
      </c>
      <c r="W3" s="145"/>
      <c r="X3" s="4" t="s">
        <v>18</v>
      </c>
      <c r="Y3" s="4" t="s">
        <v>253</v>
      </c>
      <c r="Z3" s="12" t="s">
        <v>34</v>
      </c>
      <c r="AA3" s="4" t="s">
        <v>36</v>
      </c>
      <c r="AB3" s="4"/>
      <c r="AC3" s="1"/>
      <c r="AD3" s="22" t="s">
        <v>134</v>
      </c>
      <c r="AE3" s="22" t="s">
        <v>135</v>
      </c>
      <c r="AF3" s="25" t="s">
        <v>230</v>
      </c>
      <c r="AG3" s="25" t="s">
        <v>245</v>
      </c>
      <c r="AH3" s="21" t="s">
        <v>252</v>
      </c>
      <c r="AJ3" s="24" t="s">
        <v>270</v>
      </c>
      <c r="AK3">
        <f>X17</f>
        <v>625</v>
      </c>
    </row>
    <row r="4" spans="1:37" ht="15.75">
      <c r="A4" s="5" t="s">
        <v>60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5"/>
      <c r="AB4" s="15"/>
      <c r="AC4" s="1"/>
      <c r="AD4" s="39">
        <v>1.67</v>
      </c>
      <c r="AE4" s="39">
        <v>1</v>
      </c>
      <c r="AF4" s="39">
        <v>2</v>
      </c>
      <c r="AG4" s="28"/>
      <c r="AH4" s="39">
        <v>2</v>
      </c>
      <c r="AJ4" s="24" t="s">
        <v>271</v>
      </c>
      <c r="AK4">
        <f>X34</f>
        <v>551</v>
      </c>
    </row>
    <row r="5" spans="1:37" ht="15.75">
      <c r="A5" s="6" t="s">
        <v>90</v>
      </c>
      <c r="B5" s="7"/>
      <c r="C5" s="7"/>
      <c r="D5" s="29"/>
      <c r="E5" s="29"/>
      <c r="F5" s="29"/>
      <c r="G5" s="29"/>
      <c r="H5" s="8">
        <v>19</v>
      </c>
      <c r="I5" s="8">
        <v>1</v>
      </c>
      <c r="J5" s="29"/>
      <c r="K5" s="29"/>
      <c r="L5" s="8">
        <v>20</v>
      </c>
      <c r="M5" s="8">
        <v>0</v>
      </c>
      <c r="N5" s="8">
        <v>24</v>
      </c>
      <c r="O5" s="8">
        <v>0</v>
      </c>
      <c r="P5" s="29"/>
      <c r="Q5" s="29"/>
      <c r="R5" s="29"/>
      <c r="S5" s="29"/>
      <c r="T5" s="29"/>
      <c r="U5" s="29"/>
      <c r="V5" s="29"/>
      <c r="W5" s="29"/>
      <c r="X5" s="8">
        <f t="shared" ref="X5:X16" si="0">B5+D5+F5+H5+J5+L5+N5+P5+R5+T5+V5</f>
        <v>63</v>
      </c>
      <c r="Y5" s="8">
        <f t="shared" ref="Y5:Y16" si="1">C5+E5+G5+I5+K5+M5+O5+Q5+S5+U5+W5</f>
        <v>1</v>
      </c>
      <c r="Z5" s="41">
        <v>6</v>
      </c>
      <c r="AA5" s="14">
        <f t="shared" ref="AA5:AA14" si="2">X5/Y5</f>
        <v>63</v>
      </c>
      <c r="AB5" s="14">
        <f t="shared" ref="AB5:AB14" si="3">X5/Z5</f>
        <v>10.5</v>
      </c>
      <c r="AC5" s="1"/>
      <c r="AD5" s="39">
        <v>2</v>
      </c>
      <c r="AE5" s="39">
        <v>2</v>
      </c>
      <c r="AF5" s="39">
        <v>2</v>
      </c>
      <c r="AG5" s="28"/>
      <c r="AH5" s="68">
        <v>2</v>
      </c>
      <c r="AJ5" s="24" t="s">
        <v>272</v>
      </c>
      <c r="AK5">
        <f>X52</f>
        <v>571</v>
      </c>
    </row>
    <row r="6" spans="1:37" ht="15.75">
      <c r="A6" s="6" t="s">
        <v>174</v>
      </c>
      <c r="B6" s="7"/>
      <c r="C6" s="7"/>
      <c r="D6" s="45">
        <v>11</v>
      </c>
      <c r="E6" s="45">
        <v>2</v>
      </c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8">
        <f t="shared" si="0"/>
        <v>11</v>
      </c>
      <c r="Y6" s="8">
        <f t="shared" si="1"/>
        <v>2</v>
      </c>
      <c r="Z6" s="41">
        <v>1.67</v>
      </c>
      <c r="AA6" s="8">
        <f t="shared" si="2"/>
        <v>5.5</v>
      </c>
      <c r="AB6" s="8">
        <f t="shared" si="3"/>
        <v>6.5868263473053892</v>
      </c>
      <c r="AC6" s="1"/>
      <c r="AD6" s="39">
        <v>2</v>
      </c>
      <c r="AE6" s="39">
        <v>2</v>
      </c>
      <c r="AF6" s="39">
        <v>2</v>
      </c>
      <c r="AG6" s="28"/>
      <c r="AH6" s="88"/>
      <c r="AJ6" s="24" t="s">
        <v>273</v>
      </c>
      <c r="AK6">
        <f>X70</f>
        <v>633</v>
      </c>
    </row>
    <row r="7" spans="1:37" ht="15.75">
      <c r="A7" s="6" t="s">
        <v>250</v>
      </c>
      <c r="B7" s="7"/>
      <c r="C7" s="7"/>
      <c r="D7" s="29"/>
      <c r="E7" s="29"/>
      <c r="F7" s="8">
        <v>20</v>
      </c>
      <c r="G7" s="8">
        <v>0</v>
      </c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8">
        <f t="shared" si="0"/>
        <v>20</v>
      </c>
      <c r="Y7" s="8">
        <f t="shared" si="1"/>
        <v>0</v>
      </c>
      <c r="Z7" s="41">
        <v>2</v>
      </c>
      <c r="AA7" s="8"/>
      <c r="AB7" s="8">
        <f t="shared" si="3"/>
        <v>10</v>
      </c>
      <c r="AC7" s="1"/>
      <c r="AD7" s="39">
        <v>2</v>
      </c>
      <c r="AE7" s="39">
        <v>2</v>
      </c>
      <c r="AF7" s="39">
        <v>1.67</v>
      </c>
      <c r="AG7" s="28"/>
      <c r="AH7" s="88"/>
      <c r="AJ7" s="24" t="s">
        <v>274</v>
      </c>
      <c r="AK7">
        <f>X88</f>
        <v>877</v>
      </c>
    </row>
    <row r="8" spans="1:37" ht="15.75">
      <c r="A8" s="6" t="s">
        <v>91</v>
      </c>
      <c r="B8" s="7"/>
      <c r="C8" s="7"/>
      <c r="D8" s="17">
        <v>11</v>
      </c>
      <c r="E8" s="17">
        <v>2</v>
      </c>
      <c r="F8" s="29"/>
      <c r="G8" s="29"/>
      <c r="H8" s="29"/>
      <c r="I8" s="29"/>
      <c r="J8" s="8">
        <v>12</v>
      </c>
      <c r="K8" s="8">
        <v>1</v>
      </c>
      <c r="L8" s="8">
        <v>26</v>
      </c>
      <c r="M8" s="8">
        <v>1</v>
      </c>
      <c r="N8" s="37">
        <v>16</v>
      </c>
      <c r="O8" s="37">
        <v>0</v>
      </c>
      <c r="P8" s="29"/>
      <c r="Q8" s="29"/>
      <c r="R8" s="29"/>
      <c r="S8" s="29"/>
      <c r="T8" s="29"/>
      <c r="U8" s="29"/>
      <c r="V8" s="29"/>
      <c r="W8" s="29"/>
      <c r="X8" s="8">
        <f t="shared" si="0"/>
        <v>65</v>
      </c>
      <c r="Y8" s="8">
        <f t="shared" si="1"/>
        <v>4</v>
      </c>
      <c r="Z8" s="41">
        <v>9.67</v>
      </c>
      <c r="AA8" s="8">
        <f t="shared" si="2"/>
        <v>16.25</v>
      </c>
      <c r="AB8" s="8">
        <f t="shared" si="3"/>
        <v>6.7218200620475699</v>
      </c>
      <c r="AC8" s="1"/>
      <c r="AD8" s="39">
        <v>2</v>
      </c>
      <c r="AE8" s="39" t="s">
        <v>124</v>
      </c>
      <c r="AF8" s="87"/>
      <c r="AG8" s="25">
        <v>1.67</v>
      </c>
      <c r="AH8" s="57">
        <v>1</v>
      </c>
      <c r="AJ8" s="24" t="s">
        <v>275</v>
      </c>
      <c r="AK8">
        <f>X109</f>
        <v>699</v>
      </c>
    </row>
    <row r="9" spans="1:37" ht="15.75">
      <c r="A9" s="6" t="s">
        <v>213</v>
      </c>
      <c r="B9" s="7"/>
      <c r="C9" s="7"/>
      <c r="D9" s="29"/>
      <c r="E9" s="29"/>
      <c r="F9" s="29"/>
      <c r="G9" s="29"/>
      <c r="H9" s="8">
        <v>19</v>
      </c>
      <c r="I9" s="8">
        <v>1</v>
      </c>
      <c r="J9" s="8">
        <v>20</v>
      </c>
      <c r="K9" s="8">
        <v>0</v>
      </c>
      <c r="L9" s="8">
        <v>36</v>
      </c>
      <c r="M9" s="8">
        <v>0</v>
      </c>
      <c r="N9" s="29"/>
      <c r="O9" s="29"/>
      <c r="P9" s="8">
        <v>21</v>
      </c>
      <c r="Q9" s="8">
        <v>0</v>
      </c>
      <c r="R9" s="29"/>
      <c r="S9" s="29"/>
      <c r="T9" s="29"/>
      <c r="U9" s="29"/>
      <c r="V9" s="29"/>
      <c r="W9" s="29"/>
      <c r="X9" s="8">
        <f t="shared" si="0"/>
        <v>96</v>
      </c>
      <c r="Y9" s="8">
        <f t="shared" si="1"/>
        <v>1</v>
      </c>
      <c r="Z9" s="41">
        <v>8</v>
      </c>
      <c r="AA9" s="8">
        <f t="shared" si="2"/>
        <v>96</v>
      </c>
      <c r="AB9" s="8">
        <f t="shared" si="3"/>
        <v>12</v>
      </c>
      <c r="AC9" s="1"/>
      <c r="AD9" s="87"/>
      <c r="AE9" s="39">
        <v>1</v>
      </c>
      <c r="AF9" s="39">
        <v>1.17</v>
      </c>
      <c r="AG9" s="28"/>
      <c r="AH9" s="57">
        <v>2</v>
      </c>
      <c r="AJ9" s="24" t="s">
        <v>246</v>
      </c>
      <c r="AK9">
        <f>X126</f>
        <v>749</v>
      </c>
    </row>
    <row r="10" spans="1:37" ht="15.75">
      <c r="A10" s="6" t="s">
        <v>219</v>
      </c>
      <c r="B10" s="7"/>
      <c r="C10" s="7"/>
      <c r="D10" s="45">
        <v>2</v>
      </c>
      <c r="E10" s="45">
        <v>0</v>
      </c>
      <c r="F10" s="8">
        <v>9</v>
      </c>
      <c r="G10" s="8">
        <v>0</v>
      </c>
      <c r="H10" s="8">
        <v>16</v>
      </c>
      <c r="I10" s="8">
        <v>0</v>
      </c>
      <c r="J10" s="8">
        <v>19</v>
      </c>
      <c r="K10" s="8">
        <v>1</v>
      </c>
      <c r="L10" s="29"/>
      <c r="M10" s="29"/>
      <c r="N10" s="29"/>
      <c r="O10" s="29"/>
      <c r="P10" s="8">
        <v>15</v>
      </c>
      <c r="Q10" s="8">
        <v>1</v>
      </c>
      <c r="R10" s="29"/>
      <c r="S10" s="29"/>
      <c r="T10" s="29"/>
      <c r="U10" s="29"/>
      <c r="V10" s="29"/>
      <c r="W10" s="29"/>
      <c r="X10" s="8">
        <f t="shared" si="0"/>
        <v>61</v>
      </c>
      <c r="Y10" s="8">
        <f>C10+E10+G10+I10+K10+M10+O10+Q10+S10+U10+W10</f>
        <v>2</v>
      </c>
      <c r="Z10" s="41">
        <v>9</v>
      </c>
      <c r="AA10" s="8">
        <f t="shared" si="2"/>
        <v>30.5</v>
      </c>
      <c r="AB10" s="8">
        <f t="shared" si="3"/>
        <v>6.7777777777777777</v>
      </c>
      <c r="AC10" s="1"/>
      <c r="AD10" s="87"/>
      <c r="AE10" s="39">
        <v>2</v>
      </c>
      <c r="AF10" s="39">
        <v>2</v>
      </c>
      <c r="AG10" s="28"/>
      <c r="AH10" s="57">
        <v>2</v>
      </c>
    </row>
    <row r="11" spans="1:37" ht="16.5" thickBot="1">
      <c r="A11" s="6" t="s">
        <v>220</v>
      </c>
      <c r="B11" s="7"/>
      <c r="C11" s="7"/>
      <c r="D11" s="29"/>
      <c r="E11" s="29"/>
      <c r="F11" s="8">
        <v>18</v>
      </c>
      <c r="G11" s="8">
        <v>0</v>
      </c>
      <c r="H11" s="8">
        <v>18</v>
      </c>
      <c r="I11" s="8">
        <v>2</v>
      </c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8">
        <f t="shared" si="0"/>
        <v>36</v>
      </c>
      <c r="Y11" s="8">
        <f>C11+E11+G11+I11+K11+M11+O11+Q11+S11+U11+W11</f>
        <v>2</v>
      </c>
      <c r="Z11" s="41">
        <v>4</v>
      </c>
      <c r="AA11" s="8">
        <f t="shared" si="2"/>
        <v>18</v>
      </c>
      <c r="AB11" s="8">
        <f t="shared" si="3"/>
        <v>9</v>
      </c>
      <c r="AC11" s="1"/>
      <c r="AD11" s="39"/>
      <c r="AE11" s="39"/>
      <c r="AF11" s="39"/>
      <c r="AG11" s="25"/>
      <c r="AH11" s="57"/>
      <c r="AK11" s="118">
        <f>SUM(AK3:AK10)</f>
        <v>4705</v>
      </c>
    </row>
    <row r="12" spans="1:37" ht="16.5" thickTop="1">
      <c r="A12" s="6" t="s">
        <v>92</v>
      </c>
      <c r="B12" s="7"/>
      <c r="C12" s="7"/>
      <c r="D12" s="29"/>
      <c r="E12" s="29"/>
      <c r="F12" s="37">
        <v>28</v>
      </c>
      <c r="G12" s="37">
        <v>1</v>
      </c>
      <c r="H12" s="8" t="s">
        <v>140</v>
      </c>
      <c r="I12" s="8" t="s">
        <v>141</v>
      </c>
      <c r="J12" s="37">
        <v>17</v>
      </c>
      <c r="K12" s="37">
        <v>2</v>
      </c>
      <c r="L12" s="8">
        <v>22</v>
      </c>
      <c r="M12" s="8">
        <v>0</v>
      </c>
      <c r="N12" s="8">
        <v>22</v>
      </c>
      <c r="O12" s="8">
        <v>0</v>
      </c>
      <c r="P12" s="8">
        <v>21</v>
      </c>
      <c r="Q12" s="8">
        <v>0</v>
      </c>
      <c r="R12" s="29"/>
      <c r="S12" s="29"/>
      <c r="T12" s="29"/>
      <c r="U12" s="29"/>
      <c r="V12" s="29"/>
      <c r="W12" s="29"/>
      <c r="X12" s="8">
        <f>B12+D12+F12+J12+L12+N12+P12+R12+T12+V12</f>
        <v>110</v>
      </c>
      <c r="Y12" s="8">
        <f>G12+K12+M12+O12+Q12</f>
        <v>3</v>
      </c>
      <c r="Z12" s="41">
        <v>10.83</v>
      </c>
      <c r="AA12" s="8">
        <f t="shared" si="2"/>
        <v>36.666666666666664</v>
      </c>
      <c r="AB12" s="8">
        <f t="shared" si="3"/>
        <v>10.156971375807942</v>
      </c>
      <c r="AC12" s="1"/>
      <c r="AD12" s="39"/>
      <c r="AE12" s="39"/>
      <c r="AF12" s="39"/>
      <c r="AG12" s="25"/>
      <c r="AH12" s="57"/>
    </row>
    <row r="13" spans="1:37" ht="15.75">
      <c r="A13" s="6" t="s">
        <v>93</v>
      </c>
      <c r="B13" s="7"/>
      <c r="C13" s="7"/>
      <c r="D13" s="140" t="s">
        <v>124</v>
      </c>
      <c r="E13" s="141"/>
      <c r="F13" s="37">
        <v>11</v>
      </c>
      <c r="G13" s="37">
        <v>1</v>
      </c>
      <c r="H13" s="8">
        <v>33</v>
      </c>
      <c r="I13" s="8">
        <v>0</v>
      </c>
      <c r="J13" s="8">
        <v>13</v>
      </c>
      <c r="K13" s="8">
        <v>2</v>
      </c>
      <c r="L13" s="8">
        <v>19</v>
      </c>
      <c r="M13" s="8">
        <v>2</v>
      </c>
      <c r="N13" s="37">
        <v>6</v>
      </c>
      <c r="O13" s="37">
        <v>1</v>
      </c>
      <c r="P13" s="8">
        <v>25</v>
      </c>
      <c r="Q13" s="8">
        <v>0</v>
      </c>
      <c r="R13" s="29"/>
      <c r="S13" s="29"/>
      <c r="T13" s="29"/>
      <c r="U13" s="29"/>
      <c r="V13" s="29"/>
      <c r="W13" s="29"/>
      <c r="X13" s="8">
        <f>B13+F13+H13+J13+L13+N13+P13+R13+T13+V13</f>
        <v>107</v>
      </c>
      <c r="Y13" s="8">
        <f t="shared" si="1"/>
        <v>6</v>
      </c>
      <c r="Z13" s="41">
        <v>10</v>
      </c>
      <c r="AA13" s="8">
        <f t="shared" si="2"/>
        <v>17.833333333333332</v>
      </c>
      <c r="AB13" s="8">
        <f t="shared" si="3"/>
        <v>10.7</v>
      </c>
      <c r="AC13" s="1"/>
      <c r="AD13" s="39"/>
      <c r="AE13" s="39"/>
      <c r="AF13" s="39"/>
      <c r="AG13" s="25"/>
      <c r="AH13" s="57"/>
    </row>
    <row r="14" spans="1:37" ht="16.5" thickBot="1">
      <c r="A14" s="6" t="s">
        <v>120</v>
      </c>
      <c r="B14" s="7"/>
      <c r="C14" s="7"/>
      <c r="D14" s="140" t="s">
        <v>124</v>
      </c>
      <c r="E14" s="141"/>
      <c r="F14" s="29"/>
      <c r="G14" s="29"/>
      <c r="H14" s="29"/>
      <c r="I14" s="29"/>
      <c r="J14" s="29"/>
      <c r="K14" s="29"/>
      <c r="L14" s="29"/>
      <c r="M14" s="29"/>
      <c r="N14" s="8">
        <v>24</v>
      </c>
      <c r="O14" s="8">
        <v>0</v>
      </c>
      <c r="P14" s="8">
        <v>24</v>
      </c>
      <c r="Q14" s="8">
        <v>2</v>
      </c>
      <c r="R14" s="29"/>
      <c r="S14" s="29"/>
      <c r="T14" s="29"/>
      <c r="U14" s="29"/>
      <c r="V14" s="29"/>
      <c r="W14" s="29"/>
      <c r="X14" s="8">
        <f>B14+F14+H14+J14+L14+N14+P14+R14+T14+V14</f>
        <v>48</v>
      </c>
      <c r="Y14" s="8">
        <f t="shared" si="1"/>
        <v>2</v>
      </c>
      <c r="Z14" s="41">
        <v>4</v>
      </c>
      <c r="AA14" s="8">
        <f t="shared" si="2"/>
        <v>24</v>
      </c>
      <c r="AB14" s="8">
        <f t="shared" si="3"/>
        <v>12</v>
      </c>
      <c r="AC14" s="1"/>
      <c r="AD14" s="42">
        <f>SUM(AD4:AD13)</f>
        <v>9.67</v>
      </c>
      <c r="AE14" s="42">
        <f>SUM(AE4:AE13)</f>
        <v>10</v>
      </c>
      <c r="AF14" s="42">
        <f>SUM(AF4:AF13)</f>
        <v>10.84</v>
      </c>
      <c r="AG14" s="27">
        <f>SUM(AG4:AG13)</f>
        <v>1.67</v>
      </c>
      <c r="AH14" s="65">
        <f>SUM(AH4:AH13)</f>
        <v>9</v>
      </c>
    </row>
    <row r="15" spans="1:37" ht="16.5" thickTop="1">
      <c r="A15" s="6"/>
      <c r="B15" s="7"/>
      <c r="C15" s="7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29"/>
      <c r="S15" s="29"/>
      <c r="T15" s="29"/>
      <c r="U15" s="29"/>
      <c r="V15" s="29"/>
      <c r="W15" s="29"/>
      <c r="X15" s="8"/>
      <c r="Y15" s="8"/>
      <c r="Z15" s="40"/>
      <c r="AA15" s="1"/>
      <c r="AB15" s="1"/>
      <c r="AC15" s="1"/>
      <c r="AD15" s="1"/>
      <c r="AE15" s="1"/>
      <c r="AF15" s="1"/>
      <c r="AG15" s="1"/>
    </row>
    <row r="16" spans="1:37" ht="15.75">
      <c r="A16" s="6" t="s">
        <v>32</v>
      </c>
      <c r="B16" s="7"/>
      <c r="C16" s="7"/>
      <c r="D16" s="8">
        <v>0</v>
      </c>
      <c r="E16" s="8">
        <v>2</v>
      </c>
      <c r="F16" s="8">
        <v>1</v>
      </c>
      <c r="G16" s="8">
        <v>0</v>
      </c>
      <c r="H16" s="8">
        <v>3</v>
      </c>
      <c r="I16" s="8">
        <v>0</v>
      </c>
      <c r="J16" s="8">
        <v>3</v>
      </c>
      <c r="K16" s="8">
        <v>0</v>
      </c>
      <c r="L16" s="8">
        <v>0</v>
      </c>
      <c r="M16" s="8">
        <v>0</v>
      </c>
      <c r="N16" s="8">
        <v>1</v>
      </c>
      <c r="O16" s="8">
        <v>2</v>
      </c>
      <c r="P16" s="8">
        <v>0</v>
      </c>
      <c r="Q16" s="8">
        <v>1</v>
      </c>
      <c r="R16" s="29"/>
      <c r="S16" s="29"/>
      <c r="T16" s="29"/>
      <c r="U16" s="29"/>
      <c r="V16" s="29"/>
      <c r="W16" s="29"/>
      <c r="X16" s="8">
        <f t="shared" si="0"/>
        <v>8</v>
      </c>
      <c r="Y16" s="8">
        <f t="shared" si="1"/>
        <v>5</v>
      </c>
      <c r="Z16" s="40"/>
      <c r="AA16" s="1"/>
      <c r="AB16" s="1"/>
      <c r="AC16" s="1"/>
      <c r="AD16" s="1"/>
      <c r="AE16" s="1"/>
      <c r="AF16" s="1"/>
      <c r="AG16" s="1"/>
    </row>
    <row r="17" spans="1:33" ht="15.75">
      <c r="A17" s="6" t="s">
        <v>17</v>
      </c>
      <c r="B17" s="7"/>
      <c r="C17" s="7"/>
      <c r="D17" s="17">
        <f t="shared" ref="D17:Q17" si="4">SUM(D5:D16)</f>
        <v>24</v>
      </c>
      <c r="E17" s="17">
        <f t="shared" si="4"/>
        <v>6</v>
      </c>
      <c r="F17" s="17">
        <f t="shared" si="4"/>
        <v>87</v>
      </c>
      <c r="G17" s="17">
        <f t="shared" si="4"/>
        <v>2</v>
      </c>
      <c r="H17" s="17">
        <f t="shared" si="4"/>
        <v>108</v>
      </c>
      <c r="I17" s="17">
        <f t="shared" si="4"/>
        <v>4</v>
      </c>
      <c r="J17" s="17">
        <f t="shared" si="4"/>
        <v>84</v>
      </c>
      <c r="K17" s="17">
        <f t="shared" si="4"/>
        <v>6</v>
      </c>
      <c r="L17" s="17">
        <f t="shared" si="4"/>
        <v>123</v>
      </c>
      <c r="M17" s="17">
        <f t="shared" si="4"/>
        <v>3</v>
      </c>
      <c r="N17" s="17">
        <f t="shared" si="4"/>
        <v>93</v>
      </c>
      <c r="O17" s="17">
        <f t="shared" si="4"/>
        <v>3</v>
      </c>
      <c r="P17" s="17">
        <f t="shared" si="4"/>
        <v>106</v>
      </c>
      <c r="Q17" s="17">
        <f t="shared" si="4"/>
        <v>4</v>
      </c>
      <c r="R17" s="29"/>
      <c r="S17" s="29"/>
      <c r="T17" s="29"/>
      <c r="U17" s="29"/>
      <c r="V17" s="29"/>
      <c r="W17" s="29"/>
      <c r="X17" s="8">
        <f>SUM(X5:X16)</f>
        <v>625</v>
      </c>
      <c r="Y17" s="8">
        <f>SUM(Y5:Y16)</f>
        <v>28</v>
      </c>
      <c r="Z17" s="40">
        <f>SUM(Z5:Z16)</f>
        <v>65.17</v>
      </c>
      <c r="AA17" s="1"/>
      <c r="AB17" s="1"/>
      <c r="AC17" s="1"/>
      <c r="AD17" s="1"/>
      <c r="AE17" s="1"/>
      <c r="AF17" s="1"/>
      <c r="AG17" s="1"/>
    </row>
    <row r="18" spans="1:33" ht="15.75">
      <c r="A18" s="10"/>
      <c r="B18" s="16"/>
      <c r="C18" s="16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1"/>
      <c r="AB18" s="1"/>
      <c r="AC18" s="1"/>
      <c r="AD18" s="1"/>
      <c r="AE18" s="1"/>
      <c r="AF18" s="1"/>
      <c r="AG18" s="1"/>
    </row>
    <row r="19" spans="1:33" ht="15.75">
      <c r="A19" s="10"/>
      <c r="B19" s="16"/>
      <c r="C19" s="16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1"/>
      <c r="AB19" s="1"/>
      <c r="AC19" s="1"/>
      <c r="AD19" s="1"/>
      <c r="AE19" s="1"/>
      <c r="AF19" s="1"/>
      <c r="AG19" s="1"/>
    </row>
    <row r="20" spans="1:33" ht="15.75">
      <c r="A20" s="10"/>
      <c r="B20" s="16"/>
      <c r="C20" s="16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1"/>
      <c r="AB20" s="1"/>
      <c r="AC20" s="1"/>
      <c r="AD20" s="1"/>
      <c r="AE20" s="1"/>
      <c r="AF20" s="1"/>
      <c r="AG20" s="1"/>
    </row>
    <row r="21" spans="1:33" ht="18.75">
      <c r="A21" s="133" t="s">
        <v>82</v>
      </c>
      <c r="B21" s="133"/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133"/>
      <c r="AA21" s="1"/>
      <c r="AB21" s="1"/>
      <c r="AC21" s="1"/>
      <c r="AD21" s="1"/>
      <c r="AE21" s="1"/>
      <c r="AF21" s="1"/>
      <c r="AG21" s="1"/>
    </row>
    <row r="22" spans="1:33" ht="15.75">
      <c r="A22" s="2" t="s">
        <v>31</v>
      </c>
      <c r="B22" s="142" t="s">
        <v>2</v>
      </c>
      <c r="C22" s="143"/>
      <c r="D22" s="142" t="s">
        <v>2</v>
      </c>
      <c r="E22" s="143"/>
      <c r="F22" s="142" t="s">
        <v>5</v>
      </c>
      <c r="G22" s="143"/>
      <c r="H22" s="136" t="s">
        <v>7</v>
      </c>
      <c r="I22" s="137"/>
      <c r="J22" s="136" t="s">
        <v>43</v>
      </c>
      <c r="K22" s="137"/>
      <c r="L22" s="136" t="s">
        <v>9</v>
      </c>
      <c r="M22" s="137"/>
      <c r="N22" s="142" t="s">
        <v>10</v>
      </c>
      <c r="O22" s="143"/>
      <c r="P22" s="142" t="s">
        <v>10</v>
      </c>
      <c r="Q22" s="143"/>
      <c r="R22" s="142" t="s">
        <v>13</v>
      </c>
      <c r="S22" s="143"/>
      <c r="T22" s="142" t="s">
        <v>13</v>
      </c>
      <c r="U22" s="143"/>
      <c r="V22" s="142" t="s">
        <v>13</v>
      </c>
      <c r="W22" s="143"/>
      <c r="X22" s="3" t="s">
        <v>17</v>
      </c>
      <c r="Y22" s="3" t="s">
        <v>17</v>
      </c>
      <c r="Z22" s="11" t="s">
        <v>17</v>
      </c>
      <c r="AA22" s="3" t="s">
        <v>35</v>
      </c>
      <c r="AB22" s="3" t="s">
        <v>39</v>
      </c>
      <c r="AC22" s="1"/>
      <c r="AD22" s="1"/>
      <c r="AE22" s="1"/>
      <c r="AF22" s="1"/>
      <c r="AG22" s="1"/>
    </row>
    <row r="23" spans="1:33" ht="15.75">
      <c r="A23" s="2" t="s">
        <v>1</v>
      </c>
      <c r="B23" s="144" t="s">
        <v>42</v>
      </c>
      <c r="C23" s="145"/>
      <c r="D23" s="144" t="s">
        <v>4</v>
      </c>
      <c r="E23" s="145"/>
      <c r="F23" s="144" t="s">
        <v>6</v>
      </c>
      <c r="G23" s="145"/>
      <c r="H23" s="138" t="s">
        <v>8</v>
      </c>
      <c r="I23" s="139"/>
      <c r="J23" s="138" t="s">
        <v>44</v>
      </c>
      <c r="K23" s="139"/>
      <c r="L23" s="138"/>
      <c r="M23" s="139"/>
      <c r="N23" s="144" t="s">
        <v>11</v>
      </c>
      <c r="O23" s="145"/>
      <c r="P23" s="144" t="s">
        <v>13</v>
      </c>
      <c r="Q23" s="145"/>
      <c r="R23" s="144" t="s">
        <v>29</v>
      </c>
      <c r="S23" s="145"/>
      <c r="T23" s="144" t="s">
        <v>30</v>
      </c>
      <c r="U23" s="145"/>
      <c r="V23" s="144" t="s">
        <v>16</v>
      </c>
      <c r="W23" s="145"/>
      <c r="X23" s="4" t="s">
        <v>18</v>
      </c>
      <c r="Y23" s="4" t="s">
        <v>38</v>
      </c>
      <c r="Z23" s="12" t="s">
        <v>34</v>
      </c>
      <c r="AA23" s="4" t="s">
        <v>36</v>
      </c>
      <c r="AB23" s="4"/>
      <c r="AD23" s="22" t="s">
        <v>194</v>
      </c>
      <c r="AE23" s="22" t="s">
        <v>254</v>
      </c>
      <c r="AF23" s="22" t="s">
        <v>258</v>
      </c>
      <c r="AG23" s="1"/>
    </row>
    <row r="24" spans="1:33" ht="15.75">
      <c r="A24" s="5" t="s">
        <v>40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D24" s="1"/>
      <c r="AE24" s="1"/>
      <c r="AF24" s="1"/>
      <c r="AG24" s="1"/>
    </row>
    <row r="25" spans="1:33" ht="15.75">
      <c r="A25" s="6" t="s">
        <v>95</v>
      </c>
      <c r="B25" s="17">
        <v>17</v>
      </c>
      <c r="C25" s="17">
        <v>0</v>
      </c>
      <c r="D25" s="19"/>
      <c r="E25" s="19"/>
      <c r="F25" s="8">
        <v>20</v>
      </c>
      <c r="G25" s="8">
        <v>0</v>
      </c>
      <c r="H25" s="91"/>
      <c r="I25" s="91"/>
      <c r="J25" s="8">
        <v>32</v>
      </c>
      <c r="K25" s="8">
        <v>0</v>
      </c>
      <c r="L25" s="8">
        <v>23</v>
      </c>
      <c r="M25" s="8">
        <v>1</v>
      </c>
      <c r="N25" s="37">
        <v>12</v>
      </c>
      <c r="O25" s="37">
        <v>0</v>
      </c>
      <c r="P25" s="8">
        <v>12</v>
      </c>
      <c r="Q25" s="8">
        <v>0</v>
      </c>
      <c r="R25" s="29"/>
      <c r="S25" s="29"/>
      <c r="T25" s="29"/>
      <c r="U25" s="29"/>
      <c r="V25" s="29"/>
      <c r="W25" s="29"/>
      <c r="X25" s="8">
        <f t="shared" ref="X25:X31" si="5">B25+D25+F25+H25+J25+L25+N25+P25+R25+T25+V25</f>
        <v>116</v>
      </c>
      <c r="Y25" s="8">
        <f t="shared" ref="Y25:Y31" si="6">C25+E25+G25+I25+K25+M25+O25+Q25+S25+U25+W25</f>
        <v>1</v>
      </c>
      <c r="Z25" s="40">
        <v>11.5</v>
      </c>
      <c r="AA25" s="8">
        <f t="shared" ref="AA25:AA31" si="7">X25/Y25</f>
        <v>116</v>
      </c>
      <c r="AB25" s="8">
        <f t="shared" ref="AB25:AB31" si="8">X25/Z25</f>
        <v>10.086956521739131</v>
      </c>
      <c r="AD25" s="39">
        <v>2</v>
      </c>
      <c r="AE25" s="87"/>
      <c r="AF25" s="87"/>
      <c r="AG25" s="1"/>
    </row>
    <row r="26" spans="1:33" ht="15.75">
      <c r="A26" s="6" t="s">
        <v>96</v>
      </c>
      <c r="B26" s="29"/>
      <c r="C26" s="29"/>
      <c r="D26" s="19"/>
      <c r="E26" s="19"/>
      <c r="F26" s="29"/>
      <c r="G26" s="29"/>
      <c r="H26" s="91"/>
      <c r="I26" s="91"/>
      <c r="J26" s="8">
        <v>11</v>
      </c>
      <c r="K26" s="8">
        <v>2</v>
      </c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8">
        <f t="shared" si="5"/>
        <v>11</v>
      </c>
      <c r="Y26" s="8">
        <f t="shared" si="6"/>
        <v>2</v>
      </c>
      <c r="Z26" s="40">
        <v>2</v>
      </c>
      <c r="AA26" s="8">
        <f t="shared" si="7"/>
        <v>5.5</v>
      </c>
      <c r="AB26" s="8">
        <f t="shared" si="8"/>
        <v>5.5</v>
      </c>
      <c r="AD26" s="39">
        <v>2</v>
      </c>
      <c r="AE26" s="87"/>
      <c r="AF26" s="95">
        <v>2</v>
      </c>
      <c r="AG26" s="1"/>
    </row>
    <row r="27" spans="1:33" ht="15.75">
      <c r="A27" s="6" t="s">
        <v>97</v>
      </c>
      <c r="B27" s="29"/>
      <c r="C27" s="29"/>
      <c r="D27" s="19"/>
      <c r="E27" s="19"/>
      <c r="F27" s="8">
        <v>30</v>
      </c>
      <c r="G27" s="8">
        <v>0</v>
      </c>
      <c r="H27" s="91"/>
      <c r="I27" s="91"/>
      <c r="J27" s="8">
        <v>19</v>
      </c>
      <c r="K27" s="8">
        <v>1</v>
      </c>
      <c r="L27" s="29"/>
      <c r="M27" s="29"/>
      <c r="N27" s="8">
        <v>25</v>
      </c>
      <c r="O27" s="8">
        <v>0</v>
      </c>
      <c r="P27" s="37">
        <v>6</v>
      </c>
      <c r="Q27" s="37">
        <v>0</v>
      </c>
      <c r="R27" s="29"/>
      <c r="S27" s="29"/>
      <c r="T27" s="29"/>
      <c r="U27" s="29"/>
      <c r="V27" s="29"/>
      <c r="W27" s="29"/>
      <c r="X27" s="8">
        <f t="shared" si="5"/>
        <v>80</v>
      </c>
      <c r="Y27" s="8">
        <f t="shared" si="6"/>
        <v>1</v>
      </c>
      <c r="Z27" s="40">
        <v>6.83</v>
      </c>
      <c r="AA27" s="8">
        <f t="shared" si="7"/>
        <v>80</v>
      </c>
      <c r="AB27" s="8">
        <f t="shared" si="8"/>
        <v>11.71303074670571</v>
      </c>
      <c r="AD27" s="39">
        <v>1.5</v>
      </c>
      <c r="AE27" s="95">
        <v>2</v>
      </c>
      <c r="AF27" s="95">
        <v>2</v>
      </c>
      <c r="AG27" s="1"/>
    </row>
    <row r="28" spans="1:33" ht="15.75">
      <c r="A28" s="6" t="s">
        <v>74</v>
      </c>
      <c r="B28" s="17">
        <v>26</v>
      </c>
      <c r="C28" s="17">
        <v>0</v>
      </c>
      <c r="D28" s="19"/>
      <c r="E28" s="19"/>
      <c r="F28" s="8">
        <v>15</v>
      </c>
      <c r="G28" s="8">
        <v>3</v>
      </c>
      <c r="H28" s="91"/>
      <c r="I28" s="91"/>
      <c r="J28" s="8">
        <v>20</v>
      </c>
      <c r="K28" s="8">
        <v>0</v>
      </c>
      <c r="L28" s="8">
        <v>21</v>
      </c>
      <c r="M28" s="8">
        <v>0</v>
      </c>
      <c r="N28" s="8">
        <v>16</v>
      </c>
      <c r="O28" s="8">
        <v>1</v>
      </c>
      <c r="P28" s="8">
        <v>20</v>
      </c>
      <c r="Q28" s="8">
        <v>0</v>
      </c>
      <c r="R28" s="29"/>
      <c r="S28" s="29"/>
      <c r="T28" s="29"/>
      <c r="U28" s="29"/>
      <c r="V28" s="29"/>
      <c r="W28" s="29"/>
      <c r="X28" s="8">
        <f t="shared" si="5"/>
        <v>118</v>
      </c>
      <c r="Y28" s="8">
        <f t="shared" si="6"/>
        <v>4</v>
      </c>
      <c r="Z28" s="40">
        <v>12</v>
      </c>
      <c r="AA28" s="8">
        <f t="shared" si="7"/>
        <v>29.5</v>
      </c>
      <c r="AB28" s="8">
        <f t="shared" si="8"/>
        <v>9.8333333333333339</v>
      </c>
      <c r="AD28" s="39">
        <v>2</v>
      </c>
      <c r="AE28" s="39">
        <v>2</v>
      </c>
      <c r="AF28" s="39">
        <v>2</v>
      </c>
      <c r="AG28" s="1"/>
    </row>
    <row r="29" spans="1:33" ht="15.75">
      <c r="A29" s="6" t="s">
        <v>99</v>
      </c>
      <c r="B29" s="17">
        <v>7</v>
      </c>
      <c r="C29" s="17">
        <v>1</v>
      </c>
      <c r="D29" s="19"/>
      <c r="E29" s="19"/>
      <c r="F29" s="8">
        <v>20</v>
      </c>
      <c r="G29" s="8">
        <v>0</v>
      </c>
      <c r="H29" s="91"/>
      <c r="I29" s="91"/>
      <c r="J29" s="8">
        <v>24</v>
      </c>
      <c r="K29" s="8">
        <v>0</v>
      </c>
      <c r="L29" s="8">
        <v>12</v>
      </c>
      <c r="M29" s="8">
        <v>0</v>
      </c>
      <c r="N29" s="8">
        <v>12</v>
      </c>
      <c r="O29" s="8">
        <v>0</v>
      </c>
      <c r="P29" s="8">
        <v>9</v>
      </c>
      <c r="Q29" s="8">
        <v>0</v>
      </c>
      <c r="R29" s="29"/>
      <c r="S29" s="29"/>
      <c r="T29" s="29"/>
      <c r="U29" s="29"/>
      <c r="V29" s="29"/>
      <c r="W29" s="29"/>
      <c r="X29" s="8">
        <f t="shared" si="5"/>
        <v>84</v>
      </c>
      <c r="Y29" s="8">
        <f t="shared" si="6"/>
        <v>1</v>
      </c>
      <c r="Z29" s="40">
        <v>12</v>
      </c>
      <c r="AA29" s="8">
        <f t="shared" si="7"/>
        <v>84</v>
      </c>
      <c r="AB29" s="8">
        <f t="shared" si="8"/>
        <v>7</v>
      </c>
      <c r="AD29" s="39">
        <v>2</v>
      </c>
      <c r="AE29" s="39">
        <v>2</v>
      </c>
      <c r="AF29" s="39">
        <v>2</v>
      </c>
      <c r="AG29" s="1"/>
    </row>
    <row r="30" spans="1:33" ht="15.75">
      <c r="A30" s="6" t="s">
        <v>244</v>
      </c>
      <c r="B30" s="17">
        <v>18</v>
      </c>
      <c r="C30" s="17">
        <v>0</v>
      </c>
      <c r="D30" s="19"/>
      <c r="E30" s="19"/>
      <c r="F30" s="8">
        <v>12</v>
      </c>
      <c r="G30" s="8">
        <v>1</v>
      </c>
      <c r="H30" s="91"/>
      <c r="I30" s="91"/>
      <c r="J30" s="29"/>
      <c r="K30" s="29"/>
      <c r="L30" s="8">
        <v>10</v>
      </c>
      <c r="M30" s="8">
        <v>2</v>
      </c>
      <c r="N30" s="8">
        <v>18</v>
      </c>
      <c r="O30" s="8">
        <v>0</v>
      </c>
      <c r="P30" s="37">
        <v>3</v>
      </c>
      <c r="Q30" s="37">
        <v>1</v>
      </c>
      <c r="R30" s="29"/>
      <c r="S30" s="29"/>
      <c r="T30" s="29"/>
      <c r="U30" s="29"/>
      <c r="V30" s="29"/>
      <c r="W30" s="29"/>
      <c r="X30" s="8">
        <f t="shared" si="5"/>
        <v>61</v>
      </c>
      <c r="Y30" s="8">
        <f t="shared" si="6"/>
        <v>4</v>
      </c>
      <c r="Z30" s="40">
        <v>9</v>
      </c>
      <c r="AA30" s="8">
        <f t="shared" si="7"/>
        <v>15.25</v>
      </c>
      <c r="AB30" s="8">
        <f t="shared" si="8"/>
        <v>6.7777777777777777</v>
      </c>
      <c r="AD30" s="39">
        <v>2</v>
      </c>
      <c r="AE30" s="39">
        <v>0.83</v>
      </c>
      <c r="AF30" s="39">
        <v>1</v>
      </c>
      <c r="AG30" s="1"/>
    </row>
    <row r="31" spans="1:33" ht="15.75">
      <c r="A31" s="6" t="s">
        <v>121</v>
      </c>
      <c r="B31" s="17">
        <v>21</v>
      </c>
      <c r="C31" s="17">
        <v>1</v>
      </c>
      <c r="D31" s="19"/>
      <c r="E31" s="19"/>
      <c r="F31" s="29"/>
      <c r="G31" s="29"/>
      <c r="H31" s="91"/>
      <c r="I31" s="91"/>
      <c r="J31" s="29"/>
      <c r="K31" s="29"/>
      <c r="L31" s="8">
        <v>37</v>
      </c>
      <c r="M31" s="8">
        <v>1</v>
      </c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8">
        <f t="shared" si="5"/>
        <v>58</v>
      </c>
      <c r="Y31" s="8">
        <f t="shared" si="6"/>
        <v>2</v>
      </c>
      <c r="Z31" s="40">
        <v>4</v>
      </c>
      <c r="AA31" s="8">
        <f t="shared" si="7"/>
        <v>29</v>
      </c>
      <c r="AB31" s="8">
        <f t="shared" si="8"/>
        <v>14.5</v>
      </c>
      <c r="AD31" s="39"/>
      <c r="AE31" s="39"/>
      <c r="AF31" s="39"/>
      <c r="AG31" s="1"/>
    </row>
    <row r="32" spans="1:33" ht="16.5" thickBot="1">
      <c r="A32" s="6"/>
      <c r="B32" s="17"/>
      <c r="C32" s="17"/>
      <c r="D32" s="19"/>
      <c r="E32" s="19"/>
      <c r="F32" s="8"/>
      <c r="G32" s="8"/>
      <c r="H32" s="91"/>
      <c r="I32" s="91"/>
      <c r="J32" s="8"/>
      <c r="K32" s="8"/>
      <c r="L32" s="8"/>
      <c r="M32" s="8"/>
      <c r="N32" s="8"/>
      <c r="O32" s="8"/>
      <c r="P32" s="8"/>
      <c r="Q32" s="8"/>
      <c r="R32" s="29"/>
      <c r="S32" s="29"/>
      <c r="T32" s="29"/>
      <c r="U32" s="29"/>
      <c r="V32" s="29"/>
      <c r="W32" s="29"/>
      <c r="X32" s="8"/>
      <c r="Y32" s="8"/>
      <c r="Z32" s="8"/>
      <c r="AA32" s="1"/>
      <c r="AB32" s="1"/>
      <c r="AD32" s="42">
        <f>SUM(AD25:AD31)</f>
        <v>11.5</v>
      </c>
      <c r="AE32" s="42">
        <f>SUM(AE25:AE31)</f>
        <v>6.83</v>
      </c>
      <c r="AF32" s="42">
        <f>SUM(AF25:AF31)</f>
        <v>9</v>
      </c>
      <c r="AG32" s="1"/>
    </row>
    <row r="33" spans="1:34" ht="16.5" thickTop="1">
      <c r="A33" s="6" t="s">
        <v>32</v>
      </c>
      <c r="B33" s="17">
        <v>15</v>
      </c>
      <c r="C33" s="17">
        <v>1</v>
      </c>
      <c r="D33" s="19"/>
      <c r="E33" s="19"/>
      <c r="F33" s="8">
        <v>2</v>
      </c>
      <c r="G33" s="8">
        <v>2</v>
      </c>
      <c r="H33" s="91"/>
      <c r="I33" s="91"/>
      <c r="J33" s="8">
        <v>1</v>
      </c>
      <c r="K33" s="8">
        <v>1</v>
      </c>
      <c r="L33" s="8">
        <v>1</v>
      </c>
      <c r="M33" s="8">
        <v>2</v>
      </c>
      <c r="N33" s="8">
        <v>0</v>
      </c>
      <c r="O33" s="8">
        <v>5</v>
      </c>
      <c r="P33" s="8">
        <v>4</v>
      </c>
      <c r="Q33" s="8">
        <v>0</v>
      </c>
      <c r="R33" s="29"/>
      <c r="S33" s="29"/>
      <c r="T33" s="29"/>
      <c r="U33" s="29"/>
      <c r="V33" s="29"/>
      <c r="W33" s="29"/>
      <c r="X33" s="8">
        <f>B33+D33+F33+H33+J33+L33+N33+P33+R33+T33+V33</f>
        <v>23</v>
      </c>
      <c r="Y33" s="8">
        <f>C33+E33+G33+I33+K33+M33+O33+Q33+S33+U33+W33</f>
        <v>11</v>
      </c>
      <c r="Z33" s="8"/>
      <c r="AA33" s="1"/>
      <c r="AB33" s="1"/>
      <c r="AC33" s="1"/>
      <c r="AD33" s="1"/>
      <c r="AE33" s="1"/>
      <c r="AF33" s="1"/>
      <c r="AG33" s="1"/>
    </row>
    <row r="34" spans="1:34" ht="15.75">
      <c r="A34" s="6"/>
      <c r="B34" s="17">
        <f>SUM(B25:B33)</f>
        <v>104</v>
      </c>
      <c r="C34" s="17">
        <f>SUM(C25:C33)</f>
        <v>3</v>
      </c>
      <c r="D34" s="19"/>
      <c r="E34" s="19"/>
      <c r="F34" s="17">
        <f t="shared" ref="F34:Y34" si="9">SUM(F25:F33)</f>
        <v>99</v>
      </c>
      <c r="G34" s="17">
        <f t="shared" si="9"/>
        <v>6</v>
      </c>
      <c r="H34" s="91"/>
      <c r="I34" s="91"/>
      <c r="J34" s="17">
        <f t="shared" si="9"/>
        <v>107</v>
      </c>
      <c r="K34" s="17">
        <f t="shared" si="9"/>
        <v>4</v>
      </c>
      <c r="L34" s="17">
        <f t="shared" si="9"/>
        <v>104</v>
      </c>
      <c r="M34" s="17">
        <f t="shared" si="9"/>
        <v>6</v>
      </c>
      <c r="N34" s="17">
        <f t="shared" si="9"/>
        <v>83</v>
      </c>
      <c r="O34" s="17">
        <f>SUM(O25:O33)</f>
        <v>6</v>
      </c>
      <c r="P34" s="17">
        <f t="shared" si="9"/>
        <v>54</v>
      </c>
      <c r="Q34" s="17">
        <f t="shared" si="9"/>
        <v>1</v>
      </c>
      <c r="R34" s="29"/>
      <c r="S34" s="29"/>
      <c r="T34" s="29"/>
      <c r="U34" s="29"/>
      <c r="V34" s="29"/>
      <c r="W34" s="29"/>
      <c r="X34" s="8">
        <f t="shared" si="9"/>
        <v>551</v>
      </c>
      <c r="Y34" s="8">
        <f t="shared" si="9"/>
        <v>26</v>
      </c>
      <c r="Z34" s="40">
        <f>SUM(Z21:Z33)</f>
        <v>57.33</v>
      </c>
      <c r="AA34" s="1"/>
      <c r="AB34" s="1"/>
      <c r="AC34" s="1"/>
      <c r="AD34" s="1"/>
      <c r="AE34" s="1"/>
      <c r="AF34" s="1"/>
      <c r="AG34" s="1"/>
    </row>
    <row r="35" spans="1:34" s="92" customFormat="1" ht="15.75">
      <c r="A35" s="16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68"/>
      <c r="AA35" s="103"/>
      <c r="AB35" s="103"/>
      <c r="AC35" s="103"/>
      <c r="AD35" s="103"/>
      <c r="AE35" s="103"/>
      <c r="AF35" s="103"/>
      <c r="AG35" s="103"/>
    </row>
    <row r="36" spans="1:34" s="92" customFormat="1" ht="15.75">
      <c r="A36" s="16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68"/>
      <c r="AA36" s="16"/>
      <c r="AB36" s="103"/>
      <c r="AC36" s="103"/>
      <c r="AD36" s="103"/>
      <c r="AE36" s="103"/>
      <c r="AF36" s="103"/>
      <c r="AG36" s="103"/>
    </row>
    <row r="37" spans="1:34" s="92" customFormat="1" ht="15.75">
      <c r="A37" s="16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68"/>
      <c r="AA37" s="16"/>
      <c r="AB37" s="103"/>
      <c r="AC37" s="103"/>
      <c r="AD37" s="103"/>
      <c r="AE37" s="103"/>
      <c r="AF37" s="103"/>
      <c r="AG37" s="103"/>
    </row>
    <row r="38" spans="1:34" ht="18.75">
      <c r="A38" s="146" t="s">
        <v>82</v>
      </c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/>
      <c r="Y38" s="146"/>
      <c r="Z38" s="146"/>
      <c r="AA38" s="147"/>
      <c r="AB38" s="147"/>
      <c r="AC38" s="1"/>
      <c r="AD38" s="1"/>
      <c r="AE38" s="1"/>
      <c r="AF38" s="1"/>
      <c r="AG38" s="1"/>
    </row>
    <row r="39" spans="1:34" ht="15.75">
      <c r="A39" s="2" t="s">
        <v>0</v>
      </c>
      <c r="B39" s="142" t="s">
        <v>2</v>
      </c>
      <c r="C39" s="143"/>
      <c r="D39" s="142" t="s">
        <v>2</v>
      </c>
      <c r="E39" s="143"/>
      <c r="F39" s="142" t="s">
        <v>5</v>
      </c>
      <c r="G39" s="143"/>
      <c r="H39" s="136" t="s">
        <v>7</v>
      </c>
      <c r="I39" s="137"/>
      <c r="J39" s="136" t="s">
        <v>43</v>
      </c>
      <c r="K39" s="137"/>
      <c r="L39" s="136" t="s">
        <v>9</v>
      </c>
      <c r="M39" s="137"/>
      <c r="N39" s="142" t="s">
        <v>10</v>
      </c>
      <c r="O39" s="143"/>
      <c r="P39" s="142" t="s">
        <v>10</v>
      </c>
      <c r="Q39" s="143"/>
      <c r="R39" s="142" t="s">
        <v>13</v>
      </c>
      <c r="S39" s="143"/>
      <c r="T39" s="142" t="s">
        <v>13</v>
      </c>
      <c r="U39" s="143"/>
      <c r="V39" s="142" t="s">
        <v>13</v>
      </c>
      <c r="W39" s="143"/>
      <c r="X39" s="3" t="s">
        <v>17</v>
      </c>
      <c r="Y39" s="3" t="s">
        <v>17</v>
      </c>
      <c r="Z39" s="11" t="s">
        <v>17</v>
      </c>
      <c r="AA39" s="3" t="s">
        <v>35</v>
      </c>
      <c r="AB39" s="3" t="s">
        <v>39</v>
      </c>
      <c r="AC39" s="1"/>
      <c r="AD39" s="1"/>
      <c r="AE39" s="1"/>
      <c r="AF39" s="1"/>
      <c r="AG39" s="1"/>
    </row>
    <row r="40" spans="1:34" ht="15.75">
      <c r="A40" s="2" t="s">
        <v>1</v>
      </c>
      <c r="B40" s="144" t="s">
        <v>42</v>
      </c>
      <c r="C40" s="145"/>
      <c r="D40" s="144" t="s">
        <v>4</v>
      </c>
      <c r="E40" s="145"/>
      <c r="F40" s="144" t="s">
        <v>6</v>
      </c>
      <c r="G40" s="145"/>
      <c r="H40" s="138" t="s">
        <v>8</v>
      </c>
      <c r="I40" s="139"/>
      <c r="J40" s="138" t="s">
        <v>44</v>
      </c>
      <c r="K40" s="139"/>
      <c r="L40" s="138"/>
      <c r="M40" s="139"/>
      <c r="N40" s="144" t="s">
        <v>11</v>
      </c>
      <c r="O40" s="145"/>
      <c r="P40" s="144" t="s">
        <v>13</v>
      </c>
      <c r="Q40" s="145"/>
      <c r="R40" s="144" t="s">
        <v>29</v>
      </c>
      <c r="S40" s="145"/>
      <c r="T40" s="144" t="s">
        <v>30</v>
      </c>
      <c r="U40" s="145"/>
      <c r="V40" s="144" t="s">
        <v>16</v>
      </c>
      <c r="W40" s="145"/>
      <c r="X40" s="4" t="s">
        <v>18</v>
      </c>
      <c r="Y40" s="4" t="s">
        <v>38</v>
      </c>
      <c r="Z40" s="12" t="s">
        <v>34</v>
      </c>
      <c r="AA40" s="4" t="s">
        <v>36</v>
      </c>
      <c r="AB40" s="4"/>
      <c r="AC40" s="1"/>
      <c r="AD40" s="22" t="s">
        <v>137</v>
      </c>
      <c r="AE40" s="22" t="s">
        <v>138</v>
      </c>
      <c r="AF40" s="22" t="s">
        <v>139</v>
      </c>
      <c r="AG40" s="22" t="s">
        <v>199</v>
      </c>
      <c r="AH40" s="50" t="s">
        <v>134</v>
      </c>
    </row>
    <row r="41" spans="1:34" ht="15.75">
      <c r="A41" s="5" t="s">
        <v>54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5"/>
      <c r="AB41" s="15"/>
      <c r="AC41" s="1"/>
      <c r="AD41" s="25"/>
      <c r="AE41" s="25"/>
      <c r="AF41" s="25"/>
      <c r="AG41" s="1"/>
    </row>
    <row r="42" spans="1:34" ht="15.75">
      <c r="A42" s="6" t="s">
        <v>232</v>
      </c>
      <c r="B42" s="29"/>
      <c r="C42" s="29"/>
      <c r="D42" s="17">
        <v>25</v>
      </c>
      <c r="E42" s="17">
        <v>1</v>
      </c>
      <c r="F42" s="19"/>
      <c r="G42" s="19"/>
      <c r="H42" s="29"/>
      <c r="I42" s="29"/>
      <c r="J42" s="29"/>
      <c r="K42" s="29"/>
      <c r="L42" s="29"/>
      <c r="M42" s="29"/>
      <c r="N42" s="29"/>
      <c r="O42" s="29"/>
      <c r="P42" s="51"/>
      <c r="Q42" s="51"/>
      <c r="R42" s="29"/>
      <c r="S42" s="29"/>
      <c r="T42" s="29"/>
      <c r="U42" s="29"/>
      <c r="V42" s="29"/>
      <c r="W42" s="29"/>
      <c r="X42" s="8">
        <f t="shared" ref="X42:X49" si="10">B42+D42+F42+H42+J42+L42+N42+P42+R42+T42+V42</f>
        <v>25</v>
      </c>
      <c r="Y42" s="8">
        <f t="shared" ref="Y42:Y49" si="11">C42+E42+G42+I42+K42+M42+O42+Q42+S42+U42+W42</f>
        <v>1</v>
      </c>
      <c r="Z42" s="41">
        <v>2</v>
      </c>
      <c r="AA42" s="8">
        <f t="shared" ref="AA42:AA49" si="12">X42/Y42</f>
        <v>25</v>
      </c>
      <c r="AB42" s="8">
        <f t="shared" ref="AB42:AB49" si="13">X42/Z42</f>
        <v>12.5</v>
      </c>
      <c r="AC42" s="1"/>
      <c r="AD42" s="69">
        <v>1</v>
      </c>
      <c r="AE42" s="69">
        <v>1</v>
      </c>
      <c r="AF42" s="69">
        <v>1.1599999999999999</v>
      </c>
      <c r="AG42" s="69">
        <v>2</v>
      </c>
      <c r="AH42" s="101">
        <v>2</v>
      </c>
    </row>
    <row r="43" spans="1:34" ht="15.75">
      <c r="A43" s="6" t="s">
        <v>300</v>
      </c>
      <c r="B43" s="17">
        <v>14</v>
      </c>
      <c r="C43" s="17">
        <v>0</v>
      </c>
      <c r="D43" s="29"/>
      <c r="E43" s="29"/>
      <c r="F43" s="19"/>
      <c r="G43" s="19"/>
      <c r="H43" s="29"/>
      <c r="I43" s="29"/>
      <c r="J43" s="29"/>
      <c r="K43" s="29"/>
      <c r="L43" s="29"/>
      <c r="M43" s="29"/>
      <c r="N43" s="29"/>
      <c r="O43" s="29"/>
      <c r="P43" s="51"/>
      <c r="Q43" s="51"/>
      <c r="R43" s="29"/>
      <c r="S43" s="29"/>
      <c r="T43" s="29"/>
      <c r="U43" s="29"/>
      <c r="V43" s="29"/>
      <c r="W43" s="29"/>
      <c r="X43" s="8">
        <f t="shared" si="10"/>
        <v>14</v>
      </c>
      <c r="Y43" s="8">
        <f t="shared" si="11"/>
        <v>0</v>
      </c>
      <c r="Z43" s="41">
        <v>2</v>
      </c>
      <c r="AA43" s="8"/>
      <c r="AB43" s="8">
        <f t="shared" si="13"/>
        <v>7</v>
      </c>
      <c r="AC43" s="1"/>
      <c r="AD43" s="69">
        <v>1</v>
      </c>
      <c r="AE43" s="69">
        <v>1.5</v>
      </c>
      <c r="AF43" s="70"/>
      <c r="AG43" s="69">
        <v>1</v>
      </c>
      <c r="AH43" s="101">
        <v>2</v>
      </c>
    </row>
    <row r="44" spans="1:34" ht="15.75">
      <c r="A44" s="6" t="s">
        <v>100</v>
      </c>
      <c r="B44" s="17">
        <v>23</v>
      </c>
      <c r="C44" s="17">
        <v>0</v>
      </c>
      <c r="D44" s="17">
        <v>26</v>
      </c>
      <c r="E44" s="17">
        <v>0</v>
      </c>
      <c r="F44" s="19"/>
      <c r="G44" s="19"/>
      <c r="H44" s="8">
        <v>9</v>
      </c>
      <c r="I44" s="8">
        <v>1</v>
      </c>
      <c r="J44" s="8">
        <v>12</v>
      </c>
      <c r="K44" s="8">
        <v>0</v>
      </c>
      <c r="L44" s="8">
        <v>22</v>
      </c>
      <c r="M44" s="8">
        <v>0</v>
      </c>
      <c r="N44" s="8">
        <v>16</v>
      </c>
      <c r="O44" s="8">
        <v>1</v>
      </c>
      <c r="P44" s="51"/>
      <c r="Q44" s="51"/>
      <c r="R44" s="45">
        <v>16</v>
      </c>
      <c r="S44" s="45">
        <v>0</v>
      </c>
      <c r="T44" s="29"/>
      <c r="U44" s="29"/>
      <c r="V44" s="29"/>
      <c r="W44" s="29"/>
      <c r="X44" s="8">
        <f t="shared" si="10"/>
        <v>124</v>
      </c>
      <c r="Y44" s="8">
        <f t="shared" si="11"/>
        <v>2</v>
      </c>
      <c r="Z44" s="41">
        <v>13</v>
      </c>
      <c r="AA44" s="8">
        <f t="shared" si="12"/>
        <v>62</v>
      </c>
      <c r="AB44" s="8">
        <f t="shared" si="13"/>
        <v>9.5384615384615383</v>
      </c>
      <c r="AC44" s="1"/>
      <c r="AD44" s="69">
        <v>2</v>
      </c>
      <c r="AE44" s="69">
        <v>2</v>
      </c>
      <c r="AF44" s="70"/>
      <c r="AG44" s="69">
        <v>2</v>
      </c>
      <c r="AH44" s="101">
        <v>2</v>
      </c>
    </row>
    <row r="45" spans="1:34" ht="15.75">
      <c r="A45" s="6" t="s">
        <v>73</v>
      </c>
      <c r="B45" s="17">
        <v>15</v>
      </c>
      <c r="C45" s="17">
        <v>0</v>
      </c>
      <c r="D45" s="45">
        <v>10</v>
      </c>
      <c r="E45" s="45">
        <v>2</v>
      </c>
      <c r="F45" s="19"/>
      <c r="G45" s="19"/>
      <c r="H45" s="37">
        <v>19</v>
      </c>
      <c r="I45" s="37">
        <v>0</v>
      </c>
      <c r="J45" s="8">
        <v>11</v>
      </c>
      <c r="K45" s="8">
        <v>1</v>
      </c>
      <c r="L45" s="8">
        <v>16</v>
      </c>
      <c r="M45" s="8">
        <v>0</v>
      </c>
      <c r="N45" s="37">
        <v>6</v>
      </c>
      <c r="O45" s="37">
        <v>1</v>
      </c>
      <c r="P45" s="51"/>
      <c r="Q45" s="51"/>
      <c r="R45" s="8">
        <v>23</v>
      </c>
      <c r="S45" s="8">
        <v>0</v>
      </c>
      <c r="T45" s="29"/>
      <c r="U45" s="29"/>
      <c r="V45" s="29"/>
      <c r="W45" s="29"/>
      <c r="X45" s="8">
        <f t="shared" si="10"/>
        <v>100</v>
      </c>
      <c r="Y45" s="8">
        <f t="shared" si="11"/>
        <v>4</v>
      </c>
      <c r="Z45" s="41">
        <v>11.67</v>
      </c>
      <c r="AA45" s="8">
        <f t="shared" si="12"/>
        <v>25</v>
      </c>
      <c r="AB45" s="8">
        <f t="shared" si="13"/>
        <v>8.5689802913453299</v>
      </c>
      <c r="AC45" s="1"/>
      <c r="AD45" s="69">
        <v>2</v>
      </c>
      <c r="AE45" s="70"/>
      <c r="AF45" s="69">
        <v>2</v>
      </c>
      <c r="AG45" s="69">
        <v>2</v>
      </c>
      <c r="AH45" s="101">
        <v>2</v>
      </c>
    </row>
    <row r="46" spans="1:34" ht="15.75">
      <c r="A46" s="6" t="s">
        <v>101</v>
      </c>
      <c r="B46" s="17">
        <v>17</v>
      </c>
      <c r="C46" s="17">
        <v>0</v>
      </c>
      <c r="D46" s="17">
        <v>14</v>
      </c>
      <c r="E46" s="17">
        <v>1</v>
      </c>
      <c r="F46" s="19"/>
      <c r="G46" s="19"/>
      <c r="H46" s="8">
        <v>21</v>
      </c>
      <c r="I46" s="8">
        <v>0</v>
      </c>
      <c r="J46" s="8">
        <v>7</v>
      </c>
      <c r="K46" s="8">
        <v>2</v>
      </c>
      <c r="L46" s="8">
        <v>24</v>
      </c>
      <c r="M46" s="8">
        <v>1</v>
      </c>
      <c r="N46" s="37">
        <v>7</v>
      </c>
      <c r="O46" s="37">
        <v>1</v>
      </c>
      <c r="P46" s="51"/>
      <c r="Q46" s="51"/>
      <c r="R46" s="37">
        <v>25</v>
      </c>
      <c r="S46" s="37">
        <v>0</v>
      </c>
      <c r="T46" s="29"/>
      <c r="U46" s="29"/>
      <c r="V46" s="29"/>
      <c r="W46" s="29"/>
      <c r="X46" s="8">
        <f t="shared" si="10"/>
        <v>115</v>
      </c>
      <c r="Y46" s="8">
        <f t="shared" si="11"/>
        <v>5</v>
      </c>
      <c r="Z46" s="41">
        <v>12.67</v>
      </c>
      <c r="AA46" s="8">
        <f t="shared" si="12"/>
        <v>23</v>
      </c>
      <c r="AB46" s="8">
        <f t="shared" si="13"/>
        <v>9.0765588003157056</v>
      </c>
      <c r="AC46" s="1"/>
      <c r="AD46" s="69">
        <v>1.67</v>
      </c>
      <c r="AE46" s="70"/>
      <c r="AF46" s="70"/>
      <c r="AG46" s="69">
        <v>2</v>
      </c>
      <c r="AH46" s="101">
        <v>2</v>
      </c>
    </row>
    <row r="47" spans="1:34" ht="15.75">
      <c r="A47" s="6" t="s">
        <v>195</v>
      </c>
      <c r="B47" s="29"/>
      <c r="C47" s="29"/>
      <c r="D47" s="17">
        <v>11</v>
      </c>
      <c r="E47" s="17">
        <v>0</v>
      </c>
      <c r="F47" s="19"/>
      <c r="G47" s="19"/>
      <c r="H47" s="29"/>
      <c r="I47" s="29"/>
      <c r="J47" s="8">
        <v>16</v>
      </c>
      <c r="K47" s="8">
        <v>1</v>
      </c>
      <c r="L47" s="8">
        <v>13</v>
      </c>
      <c r="M47" s="8">
        <v>1</v>
      </c>
      <c r="N47" s="49">
        <v>4</v>
      </c>
      <c r="O47" s="49">
        <v>1</v>
      </c>
      <c r="P47" s="51"/>
      <c r="Q47" s="51"/>
      <c r="R47" s="8">
        <v>10</v>
      </c>
      <c r="S47" s="8">
        <v>1</v>
      </c>
      <c r="T47" s="29"/>
      <c r="U47" s="29"/>
      <c r="V47" s="29"/>
      <c r="W47" s="29"/>
      <c r="X47" s="8">
        <f t="shared" si="10"/>
        <v>54</v>
      </c>
      <c r="Y47" s="8">
        <f t="shared" si="11"/>
        <v>4</v>
      </c>
      <c r="Z47" s="41">
        <v>10</v>
      </c>
      <c r="AA47" s="8">
        <f t="shared" si="12"/>
        <v>13.5</v>
      </c>
      <c r="AB47" s="8">
        <f t="shared" si="13"/>
        <v>5.4</v>
      </c>
      <c r="AD47" s="71">
        <v>2</v>
      </c>
      <c r="AE47" s="71">
        <v>2</v>
      </c>
      <c r="AF47" s="94"/>
      <c r="AG47" s="71">
        <v>2</v>
      </c>
      <c r="AH47" s="101">
        <v>2</v>
      </c>
    </row>
    <row r="48" spans="1:34" ht="15.75">
      <c r="A48" s="6" t="s">
        <v>122</v>
      </c>
      <c r="B48" s="17">
        <v>14</v>
      </c>
      <c r="C48" s="17">
        <v>1</v>
      </c>
      <c r="D48" s="29"/>
      <c r="E48" s="29"/>
      <c r="F48" s="19"/>
      <c r="G48" s="19"/>
      <c r="H48" s="37">
        <v>16</v>
      </c>
      <c r="I48" s="37">
        <v>0</v>
      </c>
      <c r="J48" s="8">
        <v>18</v>
      </c>
      <c r="K48" s="8">
        <v>0</v>
      </c>
      <c r="L48" s="29"/>
      <c r="M48" s="29"/>
      <c r="N48" s="37">
        <v>17</v>
      </c>
      <c r="O48" s="37">
        <v>0</v>
      </c>
      <c r="P48" s="51"/>
      <c r="Q48" s="51"/>
      <c r="R48" s="37">
        <v>21</v>
      </c>
      <c r="S48" s="37">
        <v>0</v>
      </c>
      <c r="T48" s="29"/>
      <c r="U48" s="29"/>
      <c r="V48" s="29"/>
      <c r="W48" s="29"/>
      <c r="X48" s="8">
        <f t="shared" si="10"/>
        <v>86</v>
      </c>
      <c r="Y48" s="8">
        <f t="shared" si="11"/>
        <v>1</v>
      </c>
      <c r="Z48" s="41">
        <v>7.5</v>
      </c>
      <c r="AA48" s="8">
        <f t="shared" si="12"/>
        <v>86</v>
      </c>
      <c r="AB48" s="8">
        <f t="shared" si="13"/>
        <v>11.466666666666667</v>
      </c>
      <c r="AD48" s="69">
        <v>2</v>
      </c>
      <c r="AE48" s="57">
        <v>1</v>
      </c>
      <c r="AF48" s="77"/>
      <c r="AG48" s="69">
        <v>1.67</v>
      </c>
      <c r="AH48" s="101">
        <v>1</v>
      </c>
    </row>
    <row r="49" spans="1:34" ht="15.75">
      <c r="A49" s="6" t="s">
        <v>136</v>
      </c>
      <c r="B49" s="29"/>
      <c r="C49" s="29"/>
      <c r="D49" s="29"/>
      <c r="E49" s="29"/>
      <c r="F49" s="19"/>
      <c r="G49" s="19"/>
      <c r="H49" s="37">
        <v>15</v>
      </c>
      <c r="I49" s="37">
        <v>0</v>
      </c>
      <c r="J49" s="29"/>
      <c r="K49" s="29"/>
      <c r="L49" s="8">
        <v>24</v>
      </c>
      <c r="M49" s="8">
        <v>1</v>
      </c>
      <c r="N49" s="29"/>
      <c r="O49" s="29"/>
      <c r="P49" s="51"/>
      <c r="Q49" s="51"/>
      <c r="R49" s="29"/>
      <c r="S49" s="29"/>
      <c r="T49" s="29"/>
      <c r="U49" s="29"/>
      <c r="V49" s="29"/>
      <c r="W49" s="29"/>
      <c r="X49" s="8">
        <f t="shared" si="10"/>
        <v>39</v>
      </c>
      <c r="Y49" s="8">
        <f t="shared" si="11"/>
        <v>1</v>
      </c>
      <c r="Z49" s="41">
        <v>3.16</v>
      </c>
      <c r="AA49" s="8">
        <f t="shared" si="12"/>
        <v>39</v>
      </c>
      <c r="AB49" s="8">
        <f t="shared" si="13"/>
        <v>12.341772151898734</v>
      </c>
      <c r="AD49" s="102"/>
    </row>
    <row r="50" spans="1:34" ht="16.5" thickBot="1">
      <c r="A50" s="6"/>
      <c r="B50" s="17"/>
      <c r="C50" s="17"/>
      <c r="D50" s="17"/>
      <c r="E50" s="17"/>
      <c r="F50" s="19"/>
      <c r="G50" s="19"/>
      <c r="H50" s="8"/>
      <c r="I50" s="8"/>
      <c r="J50" s="8"/>
      <c r="K50" s="8"/>
      <c r="L50" s="8"/>
      <c r="M50" s="8"/>
      <c r="N50" s="8"/>
      <c r="O50" s="8"/>
      <c r="P50" s="51"/>
      <c r="Q50" s="51"/>
      <c r="R50" s="8"/>
      <c r="S50" s="8"/>
      <c r="T50" s="29"/>
      <c r="U50" s="29"/>
      <c r="V50" s="29"/>
      <c r="W50" s="29"/>
      <c r="X50" s="8"/>
      <c r="Y50" s="8"/>
      <c r="Z50" s="40"/>
      <c r="AA50" s="1"/>
      <c r="AB50" s="1"/>
      <c r="AD50" s="72">
        <f>SUM(AD42:AD49)</f>
        <v>11.67</v>
      </c>
      <c r="AE50" s="72">
        <f>SUM(AE42:AE49)</f>
        <v>7.5</v>
      </c>
      <c r="AF50" s="72">
        <f>SUM(AF42:AF49)</f>
        <v>3.16</v>
      </c>
      <c r="AG50" s="72">
        <f>SUM(AG42:AG49)</f>
        <v>12.67</v>
      </c>
      <c r="AH50" s="72">
        <f>SUM(AH42:AH49)</f>
        <v>13</v>
      </c>
    </row>
    <row r="51" spans="1:34" ht="16.5" thickTop="1">
      <c r="A51" s="6" t="s">
        <v>32</v>
      </c>
      <c r="B51" s="17">
        <v>1</v>
      </c>
      <c r="C51" s="17">
        <v>3</v>
      </c>
      <c r="D51" s="8">
        <v>5</v>
      </c>
      <c r="E51" s="8">
        <v>2</v>
      </c>
      <c r="F51" s="19"/>
      <c r="G51" s="19"/>
      <c r="H51" s="8">
        <v>2</v>
      </c>
      <c r="I51" s="8">
        <v>1</v>
      </c>
      <c r="J51" s="8">
        <v>2</v>
      </c>
      <c r="K51" s="8">
        <v>2</v>
      </c>
      <c r="L51" s="8">
        <v>2</v>
      </c>
      <c r="M51" s="8">
        <v>2</v>
      </c>
      <c r="N51" s="8">
        <v>2</v>
      </c>
      <c r="O51" s="8">
        <v>2</v>
      </c>
      <c r="P51" s="51"/>
      <c r="Q51" s="51"/>
      <c r="R51" s="8">
        <v>0</v>
      </c>
      <c r="S51" s="8">
        <v>0</v>
      </c>
      <c r="T51" s="29"/>
      <c r="U51" s="29"/>
      <c r="V51" s="29"/>
      <c r="W51" s="29"/>
      <c r="X51" s="8">
        <f>B51+D51+F51+H51+J51+L51+N51+P51+R51+T51+V51</f>
        <v>14</v>
      </c>
      <c r="Y51" s="8">
        <f>C51+E51+G51+I51+K51+M51+O51+Q51+S51+U51+W51</f>
        <v>12</v>
      </c>
      <c r="Z51" s="40"/>
      <c r="AA51" s="1"/>
      <c r="AB51" s="1"/>
    </row>
    <row r="52" spans="1:34" ht="15.75">
      <c r="A52" s="6" t="s">
        <v>17</v>
      </c>
      <c r="B52" s="17">
        <f>SUM(B42:B51)</f>
        <v>84</v>
      </c>
      <c r="C52" s="17">
        <f>SUM(C42:C51)</f>
        <v>4</v>
      </c>
      <c r="D52" s="17">
        <f>SUM(D42:D51)</f>
        <v>91</v>
      </c>
      <c r="E52" s="17">
        <f>SUM(E42:E51)</f>
        <v>6</v>
      </c>
      <c r="F52" s="19"/>
      <c r="G52" s="19"/>
      <c r="H52" s="17">
        <f t="shared" ref="H52:O52" si="14">SUM(H42:H51)</f>
        <v>82</v>
      </c>
      <c r="I52" s="17">
        <f t="shared" si="14"/>
        <v>2</v>
      </c>
      <c r="J52" s="17">
        <f t="shared" si="14"/>
        <v>66</v>
      </c>
      <c r="K52" s="17">
        <f t="shared" si="14"/>
        <v>6</v>
      </c>
      <c r="L52" s="17">
        <f t="shared" si="14"/>
        <v>101</v>
      </c>
      <c r="M52" s="17">
        <f t="shared" si="14"/>
        <v>5</v>
      </c>
      <c r="N52" s="17">
        <f t="shared" si="14"/>
        <v>52</v>
      </c>
      <c r="O52" s="17">
        <f t="shared" si="14"/>
        <v>6</v>
      </c>
      <c r="P52" s="51"/>
      <c r="Q52" s="51"/>
      <c r="R52" s="17">
        <f>SUM(R42:R51)</f>
        <v>95</v>
      </c>
      <c r="S52" s="17">
        <f>SUM(S42:S51)</f>
        <v>1</v>
      </c>
      <c r="T52" s="29"/>
      <c r="U52" s="29"/>
      <c r="V52" s="29"/>
      <c r="W52" s="29"/>
      <c r="X52" s="8">
        <f>SUM(X42:X51)</f>
        <v>571</v>
      </c>
      <c r="Y52" s="8">
        <f>SUM(Y42:Y51)</f>
        <v>30</v>
      </c>
      <c r="Z52" s="40">
        <f>SUM(Z42:Z51)</f>
        <v>62</v>
      </c>
      <c r="AA52" s="1"/>
      <c r="AB52" s="1"/>
    </row>
    <row r="53" spans="1:34" ht="15.75">
      <c r="A53" s="10"/>
      <c r="B53" s="16"/>
      <c r="C53" s="16"/>
      <c r="D53" s="20"/>
      <c r="E53" s="20"/>
      <c r="F53" s="20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1"/>
      <c r="AB53" s="1"/>
    </row>
    <row r="54" spans="1:34" ht="15.75">
      <c r="A54" s="10"/>
      <c r="B54" s="16"/>
      <c r="C54" s="16"/>
      <c r="D54" s="20"/>
      <c r="E54" s="20"/>
      <c r="F54" s="20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1"/>
      <c r="AB54" s="1"/>
    </row>
    <row r="55" spans="1:34" ht="15.75">
      <c r="A55" s="10"/>
      <c r="B55" s="16"/>
      <c r="C55" s="16"/>
      <c r="D55" s="20"/>
      <c r="E55" s="20"/>
      <c r="F55" s="20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1"/>
      <c r="AB55" s="1"/>
    </row>
    <row r="56" spans="1:34" ht="15.75">
      <c r="A56" s="10"/>
      <c r="B56" s="16"/>
      <c r="C56" s="16"/>
      <c r="D56" s="20"/>
      <c r="E56" s="20"/>
      <c r="F56" s="20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1"/>
      <c r="AB56" s="1"/>
    </row>
    <row r="57" spans="1:34" ht="18.75">
      <c r="A57" s="146" t="s">
        <v>82</v>
      </c>
      <c r="B57" s="146"/>
      <c r="C57" s="146"/>
      <c r="D57" s="146"/>
      <c r="E57" s="146"/>
      <c r="F57" s="146"/>
      <c r="G57" s="146"/>
      <c r="H57" s="146"/>
      <c r="I57" s="146"/>
      <c r="J57" s="146"/>
      <c r="K57" s="146"/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  <c r="W57" s="146"/>
      <c r="X57" s="146"/>
      <c r="Y57" s="146"/>
      <c r="Z57" s="146"/>
      <c r="AA57" s="147"/>
      <c r="AB57" s="147"/>
    </row>
    <row r="58" spans="1:34" ht="15.75">
      <c r="A58" s="2" t="s">
        <v>0</v>
      </c>
      <c r="B58" s="142" t="s">
        <v>2</v>
      </c>
      <c r="C58" s="143"/>
      <c r="D58" s="142" t="s">
        <v>2</v>
      </c>
      <c r="E58" s="143"/>
      <c r="F58" s="142" t="s">
        <v>5</v>
      </c>
      <c r="G58" s="143"/>
      <c r="H58" s="136" t="s">
        <v>7</v>
      </c>
      <c r="I58" s="137"/>
      <c r="J58" s="136" t="s">
        <v>43</v>
      </c>
      <c r="K58" s="137"/>
      <c r="L58" s="136" t="s">
        <v>9</v>
      </c>
      <c r="M58" s="137"/>
      <c r="N58" s="142" t="s">
        <v>10</v>
      </c>
      <c r="O58" s="143"/>
      <c r="P58" s="142" t="s">
        <v>10</v>
      </c>
      <c r="Q58" s="143"/>
      <c r="R58" s="142" t="s">
        <v>13</v>
      </c>
      <c r="S58" s="143"/>
      <c r="T58" s="142" t="s">
        <v>13</v>
      </c>
      <c r="U58" s="143"/>
      <c r="V58" s="142" t="s">
        <v>13</v>
      </c>
      <c r="W58" s="143"/>
      <c r="X58" s="3" t="s">
        <v>17</v>
      </c>
      <c r="Y58" s="3" t="s">
        <v>17</v>
      </c>
      <c r="Z58" s="11" t="s">
        <v>17</v>
      </c>
      <c r="AA58" s="3" t="s">
        <v>35</v>
      </c>
      <c r="AB58" s="3" t="s">
        <v>39</v>
      </c>
    </row>
    <row r="59" spans="1:34" ht="15.75">
      <c r="A59" s="2" t="s">
        <v>1</v>
      </c>
      <c r="B59" s="144" t="s">
        <v>42</v>
      </c>
      <c r="C59" s="145"/>
      <c r="D59" s="144" t="s">
        <v>4</v>
      </c>
      <c r="E59" s="145"/>
      <c r="F59" s="144" t="s">
        <v>6</v>
      </c>
      <c r="G59" s="145"/>
      <c r="H59" s="138" t="s">
        <v>8</v>
      </c>
      <c r="I59" s="139"/>
      <c r="J59" s="138" t="s">
        <v>44</v>
      </c>
      <c r="K59" s="139"/>
      <c r="L59" s="138"/>
      <c r="M59" s="139"/>
      <c r="N59" s="144" t="s">
        <v>11</v>
      </c>
      <c r="O59" s="145"/>
      <c r="P59" s="144" t="s">
        <v>13</v>
      </c>
      <c r="Q59" s="145"/>
      <c r="R59" s="144" t="s">
        <v>29</v>
      </c>
      <c r="S59" s="145"/>
      <c r="T59" s="144" t="s">
        <v>30</v>
      </c>
      <c r="U59" s="145"/>
      <c r="V59" s="144" t="s">
        <v>16</v>
      </c>
      <c r="W59" s="145"/>
      <c r="X59" s="4" t="s">
        <v>18</v>
      </c>
      <c r="Y59" s="4" t="s">
        <v>38</v>
      </c>
      <c r="Z59" s="12" t="s">
        <v>34</v>
      </c>
      <c r="AA59" s="4" t="s">
        <v>36</v>
      </c>
      <c r="AB59" s="4"/>
      <c r="AD59" s="44" t="s">
        <v>246</v>
      </c>
      <c r="AE59" s="44" t="s">
        <v>233</v>
      </c>
      <c r="AF59" s="44" t="s">
        <v>234</v>
      </c>
    </row>
    <row r="60" spans="1:34" ht="15.75">
      <c r="A60" s="134" t="s">
        <v>55</v>
      </c>
      <c r="B60" s="135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34" ht="15.75">
      <c r="A61" s="6" t="s">
        <v>77</v>
      </c>
      <c r="B61" s="29"/>
      <c r="C61" s="29"/>
      <c r="D61" s="91"/>
      <c r="E61" s="91"/>
      <c r="F61" s="8">
        <v>9</v>
      </c>
      <c r="G61" s="8">
        <v>0</v>
      </c>
      <c r="H61" s="19"/>
      <c r="I61" s="19"/>
      <c r="J61" s="29"/>
      <c r="K61" s="29"/>
      <c r="L61" s="29"/>
      <c r="M61" s="29"/>
      <c r="N61" s="29"/>
      <c r="O61" s="29"/>
      <c r="P61" s="74"/>
      <c r="Q61" s="74"/>
      <c r="R61" s="29"/>
      <c r="S61" s="29"/>
      <c r="T61" s="29"/>
      <c r="U61" s="29"/>
      <c r="V61" s="29"/>
      <c r="W61" s="29"/>
      <c r="X61" s="8">
        <f>B61+D61+F61+H61+J61+L61+N61+P61+R61+T61+V61</f>
        <v>9</v>
      </c>
      <c r="Y61" s="8">
        <f t="shared" ref="Y61:Y69" si="15">C61+E61+G61+I61+K61+M61+O61+Q61+S61+U61+W61</f>
        <v>0</v>
      </c>
      <c r="Z61" s="40">
        <v>2</v>
      </c>
      <c r="AA61" s="8"/>
      <c r="AB61" s="8">
        <f t="shared" ref="AB61:AB67" si="16">X61/Z61</f>
        <v>4.5</v>
      </c>
      <c r="AD61" s="61"/>
      <c r="AE61" s="57">
        <v>2</v>
      </c>
      <c r="AF61" s="57">
        <v>2</v>
      </c>
    </row>
    <row r="62" spans="1:34" ht="15.75">
      <c r="A62" s="6" t="s">
        <v>71</v>
      </c>
      <c r="B62" s="17">
        <v>14</v>
      </c>
      <c r="C62" s="17">
        <v>2</v>
      </c>
      <c r="D62" s="91"/>
      <c r="E62" s="91"/>
      <c r="F62" s="8">
        <v>15</v>
      </c>
      <c r="G62" s="8">
        <v>1</v>
      </c>
      <c r="H62" s="19"/>
      <c r="I62" s="19"/>
      <c r="J62" s="17">
        <v>11</v>
      </c>
      <c r="K62" s="17">
        <v>1</v>
      </c>
      <c r="L62" s="8">
        <v>11</v>
      </c>
      <c r="M62" s="8">
        <v>1</v>
      </c>
      <c r="N62" s="37">
        <v>0</v>
      </c>
      <c r="O62" s="37">
        <v>4</v>
      </c>
      <c r="P62" s="74"/>
      <c r="Q62" s="74"/>
      <c r="R62" s="8">
        <v>13</v>
      </c>
      <c r="S62" s="8">
        <v>1</v>
      </c>
      <c r="T62" s="8">
        <v>8</v>
      </c>
      <c r="U62" s="8">
        <v>0</v>
      </c>
      <c r="V62" s="8">
        <v>16</v>
      </c>
      <c r="W62" s="8">
        <v>1</v>
      </c>
      <c r="X62" s="8">
        <f>B62+D62+F62+H62+J62+L62+N62+P62+R62+T62+V62</f>
        <v>88</v>
      </c>
      <c r="Y62" s="8">
        <f t="shared" si="15"/>
        <v>11</v>
      </c>
      <c r="Z62" s="40">
        <v>15</v>
      </c>
      <c r="AA62" s="8">
        <f t="shared" ref="AA62:AA67" si="17">X62/Y62</f>
        <v>8</v>
      </c>
      <c r="AB62" s="8">
        <f t="shared" si="16"/>
        <v>5.8666666666666663</v>
      </c>
      <c r="AD62" s="57">
        <v>2</v>
      </c>
      <c r="AE62" s="57">
        <v>2</v>
      </c>
      <c r="AF62" s="57">
        <v>2</v>
      </c>
    </row>
    <row r="63" spans="1:34" ht="15.75">
      <c r="A63" s="6" t="s">
        <v>72</v>
      </c>
      <c r="B63" s="17">
        <v>9</v>
      </c>
      <c r="C63" s="17">
        <v>0</v>
      </c>
      <c r="D63" s="91"/>
      <c r="E63" s="91"/>
      <c r="F63" s="8">
        <v>25</v>
      </c>
      <c r="G63" s="8">
        <v>0</v>
      </c>
      <c r="H63" s="19"/>
      <c r="I63" s="19"/>
      <c r="J63" s="17">
        <v>19</v>
      </c>
      <c r="K63" s="17">
        <v>0</v>
      </c>
      <c r="L63" s="8">
        <v>17</v>
      </c>
      <c r="M63" s="8">
        <v>0</v>
      </c>
      <c r="N63" s="8">
        <v>14</v>
      </c>
      <c r="O63" s="8">
        <v>0</v>
      </c>
      <c r="P63" s="74"/>
      <c r="Q63" s="74"/>
      <c r="R63" s="8">
        <v>28</v>
      </c>
      <c r="S63" s="8">
        <v>0</v>
      </c>
      <c r="T63" s="8">
        <v>15</v>
      </c>
      <c r="U63" s="8">
        <v>1</v>
      </c>
      <c r="V63" s="8">
        <v>18</v>
      </c>
      <c r="W63" s="8">
        <v>0</v>
      </c>
      <c r="X63" s="8">
        <f>B63+D63+F63+H63+J63+L63+N63+P63+R63+T63+V63</f>
        <v>145</v>
      </c>
      <c r="Y63" s="8">
        <f t="shared" si="15"/>
        <v>1</v>
      </c>
      <c r="Z63" s="40">
        <v>16</v>
      </c>
      <c r="AA63" s="8">
        <f t="shared" si="17"/>
        <v>145</v>
      </c>
      <c r="AB63" s="8">
        <f t="shared" si="16"/>
        <v>9.0625</v>
      </c>
      <c r="AD63" s="57">
        <v>1.33</v>
      </c>
      <c r="AE63" s="57">
        <v>2</v>
      </c>
      <c r="AF63" s="57">
        <v>2</v>
      </c>
    </row>
    <row r="64" spans="1:34" ht="15.75">
      <c r="A64" s="6" t="s">
        <v>70</v>
      </c>
      <c r="B64" s="17">
        <v>17</v>
      </c>
      <c r="C64" s="17">
        <v>0</v>
      </c>
      <c r="D64" s="91"/>
      <c r="E64" s="91"/>
      <c r="F64" s="8">
        <v>16</v>
      </c>
      <c r="G64" s="8">
        <v>0</v>
      </c>
      <c r="H64" s="19"/>
      <c r="I64" s="19"/>
      <c r="J64" s="17">
        <v>15</v>
      </c>
      <c r="K64" s="17">
        <v>1</v>
      </c>
      <c r="L64" s="8">
        <v>30</v>
      </c>
      <c r="M64" s="8">
        <v>0</v>
      </c>
      <c r="N64" s="37">
        <v>8</v>
      </c>
      <c r="O64" s="37">
        <v>0</v>
      </c>
      <c r="P64" s="74"/>
      <c r="Q64" s="74"/>
      <c r="R64" s="8">
        <v>13</v>
      </c>
      <c r="S64" s="8">
        <v>2</v>
      </c>
      <c r="T64" s="8">
        <v>19</v>
      </c>
      <c r="U64" s="8">
        <v>0</v>
      </c>
      <c r="V64" s="8">
        <v>26</v>
      </c>
      <c r="W64" s="8">
        <v>0</v>
      </c>
      <c r="X64" s="8">
        <f>B64+D64+F64+H64+J64+L64+N64+P64+R64+T64+V64</f>
        <v>144</v>
      </c>
      <c r="Y64" s="8">
        <f t="shared" si="15"/>
        <v>3</v>
      </c>
      <c r="Z64" s="40">
        <v>15</v>
      </c>
      <c r="AA64" s="8">
        <f t="shared" si="17"/>
        <v>48</v>
      </c>
      <c r="AB64" s="8">
        <f t="shared" si="16"/>
        <v>9.6</v>
      </c>
      <c r="AD64" s="57">
        <v>0.67</v>
      </c>
      <c r="AE64" s="57">
        <v>1</v>
      </c>
      <c r="AF64" s="57">
        <v>1</v>
      </c>
    </row>
    <row r="65" spans="1:32" ht="15.75">
      <c r="A65" s="6" t="s">
        <v>103</v>
      </c>
      <c r="B65" s="17" t="s">
        <v>140</v>
      </c>
      <c r="C65" s="17" t="s">
        <v>141</v>
      </c>
      <c r="D65" s="91"/>
      <c r="E65" s="91"/>
      <c r="F65" s="29"/>
      <c r="G65" s="29"/>
      <c r="H65" s="19"/>
      <c r="I65" s="19"/>
      <c r="J65" s="17" t="s">
        <v>140</v>
      </c>
      <c r="K65" s="17" t="s">
        <v>141</v>
      </c>
      <c r="L65" s="8" t="s">
        <v>140</v>
      </c>
      <c r="M65" s="8" t="s">
        <v>141</v>
      </c>
      <c r="N65" s="8" t="s">
        <v>140</v>
      </c>
      <c r="O65" s="8" t="s">
        <v>141</v>
      </c>
      <c r="P65" s="74"/>
      <c r="Q65" s="74"/>
      <c r="R65" s="8">
        <v>14</v>
      </c>
      <c r="S65" s="8">
        <v>1</v>
      </c>
      <c r="T65" s="8" t="s">
        <v>140</v>
      </c>
      <c r="U65" s="8" t="s">
        <v>141</v>
      </c>
      <c r="V65" s="8" t="s">
        <v>140</v>
      </c>
      <c r="W65" s="8" t="s">
        <v>141</v>
      </c>
      <c r="X65" s="8">
        <v>14</v>
      </c>
      <c r="Y65" s="8">
        <v>1</v>
      </c>
      <c r="Z65" s="40">
        <v>2</v>
      </c>
      <c r="AA65" s="8">
        <f t="shared" si="17"/>
        <v>14</v>
      </c>
      <c r="AB65" s="8">
        <f t="shared" si="16"/>
        <v>7</v>
      </c>
      <c r="AD65" s="57">
        <v>2</v>
      </c>
      <c r="AE65" s="57">
        <v>2</v>
      </c>
      <c r="AF65" s="57">
        <v>2</v>
      </c>
    </row>
    <row r="66" spans="1:32" ht="15.75">
      <c r="A66" s="6" t="s">
        <v>196</v>
      </c>
      <c r="B66" s="45">
        <v>14</v>
      </c>
      <c r="C66" s="45">
        <v>1</v>
      </c>
      <c r="D66" s="91"/>
      <c r="E66" s="91"/>
      <c r="F66" s="29"/>
      <c r="G66" s="29"/>
      <c r="H66" s="19"/>
      <c r="I66" s="19"/>
      <c r="J66" s="17">
        <v>22</v>
      </c>
      <c r="K66" s="17">
        <v>0</v>
      </c>
      <c r="L66" s="8">
        <v>14</v>
      </c>
      <c r="M66" s="8">
        <v>1</v>
      </c>
      <c r="N66" s="37">
        <v>0</v>
      </c>
      <c r="O66" s="37">
        <v>1</v>
      </c>
      <c r="P66" s="74"/>
      <c r="Q66" s="74"/>
      <c r="R66" s="140" t="s">
        <v>124</v>
      </c>
      <c r="S66" s="141"/>
      <c r="T66" s="8">
        <v>8</v>
      </c>
      <c r="U66" s="8">
        <v>1</v>
      </c>
      <c r="V66" s="8">
        <v>19</v>
      </c>
      <c r="W66" s="8">
        <v>1</v>
      </c>
      <c r="X66" s="8">
        <f>B66+D66+F66+H66+J66+L66+N66+P66+T66+V66</f>
        <v>77</v>
      </c>
      <c r="Y66" s="8">
        <f>C66+E66+G66+I66+K66+M66+O66+Q66+S66+U66+W66</f>
        <v>5</v>
      </c>
      <c r="Z66" s="40">
        <v>10</v>
      </c>
      <c r="AA66" s="8">
        <f>X66/Y66</f>
        <v>15.4</v>
      </c>
      <c r="AB66" s="8">
        <f>X66/Z66</f>
        <v>7.7</v>
      </c>
      <c r="AD66" s="57" t="s">
        <v>124</v>
      </c>
      <c r="AE66" s="57">
        <v>2</v>
      </c>
      <c r="AF66" s="57">
        <v>2</v>
      </c>
    </row>
    <row r="67" spans="1:32" ht="15.75">
      <c r="A67" s="6" t="s">
        <v>104</v>
      </c>
      <c r="B67" s="17">
        <v>19</v>
      </c>
      <c r="C67" s="17">
        <v>1</v>
      </c>
      <c r="D67" s="91"/>
      <c r="E67" s="91"/>
      <c r="F67" s="8">
        <v>16</v>
      </c>
      <c r="G67" s="8">
        <v>1</v>
      </c>
      <c r="H67" s="19"/>
      <c r="I67" s="19"/>
      <c r="J67" s="17">
        <v>16</v>
      </c>
      <c r="K67" s="17">
        <v>1</v>
      </c>
      <c r="L67" s="8">
        <v>35</v>
      </c>
      <c r="M67" s="8">
        <v>0</v>
      </c>
      <c r="N67" s="140" t="s">
        <v>124</v>
      </c>
      <c r="O67" s="141"/>
      <c r="P67" s="74"/>
      <c r="Q67" s="74"/>
      <c r="R67" s="8">
        <v>22</v>
      </c>
      <c r="S67" s="8">
        <v>0</v>
      </c>
      <c r="T67" s="8">
        <v>18</v>
      </c>
      <c r="U67" s="8">
        <v>1</v>
      </c>
      <c r="V67" s="8">
        <v>18</v>
      </c>
      <c r="W67" s="8">
        <v>0</v>
      </c>
      <c r="X67" s="8">
        <f>B67+D67+F67+H67+J67+L67+P67+R67+T67+V67</f>
        <v>144</v>
      </c>
      <c r="Y67" s="8">
        <f t="shared" si="15"/>
        <v>4</v>
      </c>
      <c r="Z67" s="40">
        <v>14</v>
      </c>
      <c r="AA67" s="8">
        <f t="shared" si="17"/>
        <v>36</v>
      </c>
      <c r="AB67" s="8">
        <f t="shared" si="16"/>
        <v>10.285714285714286</v>
      </c>
      <c r="AD67" s="57">
        <v>2</v>
      </c>
      <c r="AE67" s="57">
        <v>2</v>
      </c>
      <c r="AF67" s="57">
        <v>2</v>
      </c>
    </row>
    <row r="68" spans="1:32" ht="15.75">
      <c r="A68" s="6"/>
      <c r="B68" s="17"/>
      <c r="C68" s="17"/>
      <c r="D68" s="91"/>
      <c r="E68" s="91"/>
      <c r="F68" s="17"/>
      <c r="G68" s="17"/>
      <c r="H68" s="19"/>
      <c r="I68" s="19"/>
      <c r="J68" s="17"/>
      <c r="K68" s="17"/>
      <c r="L68" s="8"/>
      <c r="M68" s="8"/>
      <c r="N68" s="8"/>
      <c r="O68" s="8"/>
      <c r="P68" s="74"/>
      <c r="Q68" s="74"/>
      <c r="R68" s="8"/>
      <c r="S68" s="8"/>
      <c r="T68" s="8"/>
      <c r="U68" s="8"/>
      <c r="V68" s="8"/>
      <c r="W68" s="8"/>
      <c r="X68" s="8"/>
      <c r="Y68" s="8"/>
      <c r="Z68" s="40"/>
      <c r="AA68" s="1"/>
      <c r="AB68" s="1"/>
      <c r="AD68" s="57">
        <v>2</v>
      </c>
      <c r="AE68" s="57">
        <v>2</v>
      </c>
      <c r="AF68" s="57">
        <v>2</v>
      </c>
    </row>
    <row r="69" spans="1:32" ht="15.75">
      <c r="A69" s="6" t="s">
        <v>32</v>
      </c>
      <c r="B69" s="17">
        <v>0</v>
      </c>
      <c r="C69" s="17">
        <v>2</v>
      </c>
      <c r="D69" s="91"/>
      <c r="E69" s="91"/>
      <c r="F69" s="8">
        <v>0</v>
      </c>
      <c r="G69" s="8">
        <v>2</v>
      </c>
      <c r="H69" s="19"/>
      <c r="I69" s="19"/>
      <c r="J69" s="17">
        <v>2</v>
      </c>
      <c r="K69" s="17">
        <v>2</v>
      </c>
      <c r="L69" s="8">
        <v>5</v>
      </c>
      <c r="M69" s="8">
        <v>3</v>
      </c>
      <c r="N69" s="8">
        <v>0</v>
      </c>
      <c r="O69" s="8">
        <v>1</v>
      </c>
      <c r="P69" s="74"/>
      <c r="Q69" s="74"/>
      <c r="R69" s="8">
        <v>3</v>
      </c>
      <c r="S69" s="8">
        <v>1</v>
      </c>
      <c r="T69" s="8">
        <v>2</v>
      </c>
      <c r="U69" s="8">
        <v>1</v>
      </c>
      <c r="V69" s="8">
        <v>0</v>
      </c>
      <c r="W69" s="8">
        <v>3</v>
      </c>
      <c r="X69" s="8">
        <f>B69+D69+F69+H69+J69+L69+N69+P69+R69+T69+V69</f>
        <v>12</v>
      </c>
      <c r="Y69" s="8">
        <f t="shared" si="15"/>
        <v>15</v>
      </c>
      <c r="Z69" s="40"/>
      <c r="AA69" s="1"/>
      <c r="AB69" s="1"/>
    </row>
    <row r="70" spans="1:32" ht="16.5" thickBot="1">
      <c r="A70" s="6" t="s">
        <v>17</v>
      </c>
      <c r="B70" s="17">
        <f>SUM(B61:B69)</f>
        <v>73</v>
      </c>
      <c r="C70" s="17">
        <f>SUM(C61:C69)</f>
        <v>6</v>
      </c>
      <c r="D70" s="91"/>
      <c r="E70" s="91"/>
      <c r="F70" s="17">
        <f>SUM(F57:F69)</f>
        <v>81</v>
      </c>
      <c r="G70" s="17">
        <f>SUM(G57:G69)</f>
        <v>4</v>
      </c>
      <c r="H70" s="19"/>
      <c r="I70" s="19"/>
      <c r="J70" s="17">
        <f t="shared" ref="J70:O70" si="18">SUM(J57:J69)</f>
        <v>85</v>
      </c>
      <c r="K70" s="17">
        <f t="shared" si="18"/>
        <v>5</v>
      </c>
      <c r="L70" s="17">
        <f t="shared" si="18"/>
        <v>112</v>
      </c>
      <c r="M70" s="17">
        <f t="shared" si="18"/>
        <v>5</v>
      </c>
      <c r="N70" s="17">
        <f t="shared" si="18"/>
        <v>22</v>
      </c>
      <c r="O70" s="17">
        <f t="shared" si="18"/>
        <v>6</v>
      </c>
      <c r="P70" s="74"/>
      <c r="Q70" s="74"/>
      <c r="R70" s="17">
        <f t="shared" ref="R70:Z70" si="19">SUM(R57:R69)</f>
        <v>93</v>
      </c>
      <c r="S70" s="17">
        <f t="shared" si="19"/>
        <v>5</v>
      </c>
      <c r="T70" s="17">
        <f t="shared" si="19"/>
        <v>70</v>
      </c>
      <c r="U70" s="17">
        <f t="shared" si="19"/>
        <v>4</v>
      </c>
      <c r="V70" s="17">
        <f t="shared" si="19"/>
        <v>97</v>
      </c>
      <c r="W70" s="17">
        <f t="shared" si="19"/>
        <v>5</v>
      </c>
      <c r="X70" s="8">
        <f t="shared" si="19"/>
        <v>633</v>
      </c>
      <c r="Y70" s="8">
        <f t="shared" si="19"/>
        <v>40</v>
      </c>
      <c r="Z70" s="40">
        <f t="shared" si="19"/>
        <v>74</v>
      </c>
      <c r="AA70" s="1"/>
      <c r="AB70" s="1"/>
      <c r="AD70" s="64">
        <f>SUM(AD61:AD68)</f>
        <v>10</v>
      </c>
      <c r="AE70" s="65">
        <f>SUM(AE61:AE68)</f>
        <v>15</v>
      </c>
      <c r="AF70" s="65">
        <f>SUM(AF61:AF68)</f>
        <v>15</v>
      </c>
    </row>
    <row r="71" spans="1:32" ht="16.5" thickTop="1">
      <c r="A71" s="16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9"/>
      <c r="Y71" s="9"/>
      <c r="Z71" s="80"/>
      <c r="AA71" s="1"/>
      <c r="AB71" s="1"/>
      <c r="AD71" s="121"/>
      <c r="AE71" s="121"/>
      <c r="AF71" s="121"/>
    </row>
    <row r="72" spans="1:32" ht="15.75">
      <c r="A72" s="16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9"/>
      <c r="Y72" s="9"/>
      <c r="Z72" s="80"/>
      <c r="AA72" s="1"/>
      <c r="AB72" s="1"/>
      <c r="AD72" s="121"/>
      <c r="AE72" s="121"/>
      <c r="AF72" s="121"/>
    </row>
    <row r="73" spans="1:32" ht="15.75">
      <c r="A73" s="16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9"/>
      <c r="Y73" s="9"/>
      <c r="Z73" s="80"/>
      <c r="AA73" s="1"/>
      <c r="AB73" s="1"/>
      <c r="AD73" s="121"/>
      <c r="AE73" s="121"/>
      <c r="AF73" s="121"/>
    </row>
    <row r="74" spans="1:32" ht="15.75">
      <c r="A74" s="16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9"/>
      <c r="Y74" s="9"/>
      <c r="Z74" s="80"/>
      <c r="AA74" s="1"/>
      <c r="AB74" s="1"/>
      <c r="AD74" s="121"/>
      <c r="AE74" s="121"/>
      <c r="AF74" s="121"/>
    </row>
    <row r="75" spans="1:32" ht="18.75">
      <c r="A75" s="146" t="s">
        <v>82</v>
      </c>
      <c r="B75" s="146"/>
      <c r="C75" s="146"/>
      <c r="D75" s="146"/>
      <c r="E75" s="146"/>
      <c r="F75" s="146"/>
      <c r="G75" s="146"/>
      <c r="H75" s="146"/>
      <c r="I75" s="146"/>
      <c r="J75" s="146"/>
      <c r="K75" s="146"/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  <c r="W75" s="146"/>
      <c r="X75" s="146"/>
      <c r="Y75" s="146"/>
      <c r="Z75" s="146"/>
      <c r="AA75" s="147"/>
      <c r="AB75" s="147"/>
    </row>
    <row r="76" spans="1:32" ht="15.75">
      <c r="A76" s="2" t="s">
        <v>0</v>
      </c>
      <c r="B76" s="142" t="s">
        <v>2</v>
      </c>
      <c r="C76" s="143"/>
      <c r="D76" s="142" t="s">
        <v>2</v>
      </c>
      <c r="E76" s="143"/>
      <c r="F76" s="142" t="s">
        <v>5</v>
      </c>
      <c r="G76" s="143"/>
      <c r="H76" s="136" t="s">
        <v>7</v>
      </c>
      <c r="I76" s="137"/>
      <c r="J76" s="136" t="s">
        <v>43</v>
      </c>
      <c r="K76" s="137"/>
      <c r="L76" s="136" t="s">
        <v>9</v>
      </c>
      <c r="M76" s="137"/>
      <c r="N76" s="142" t="s">
        <v>10</v>
      </c>
      <c r="O76" s="143"/>
      <c r="P76" s="142" t="s">
        <v>10</v>
      </c>
      <c r="Q76" s="143"/>
      <c r="R76" s="142" t="s">
        <v>13</v>
      </c>
      <c r="S76" s="143"/>
      <c r="T76" s="142" t="s">
        <v>13</v>
      </c>
      <c r="U76" s="143"/>
      <c r="V76" s="142" t="s">
        <v>13</v>
      </c>
      <c r="W76" s="143"/>
      <c r="X76" s="3" t="s">
        <v>17</v>
      </c>
      <c r="Y76" s="3" t="s">
        <v>17</v>
      </c>
      <c r="Z76" s="11" t="s">
        <v>17</v>
      </c>
      <c r="AA76" s="3" t="s">
        <v>35</v>
      </c>
      <c r="AB76" s="3" t="s">
        <v>39</v>
      </c>
    </row>
    <row r="77" spans="1:32" ht="15.75">
      <c r="A77" s="2" t="s">
        <v>1</v>
      </c>
      <c r="B77" s="144" t="s">
        <v>42</v>
      </c>
      <c r="C77" s="145"/>
      <c r="D77" s="144" t="s">
        <v>4</v>
      </c>
      <c r="E77" s="145"/>
      <c r="F77" s="144" t="s">
        <v>6</v>
      </c>
      <c r="G77" s="145"/>
      <c r="H77" s="138" t="s">
        <v>8</v>
      </c>
      <c r="I77" s="139"/>
      <c r="J77" s="138" t="s">
        <v>44</v>
      </c>
      <c r="K77" s="139"/>
      <c r="L77" s="138"/>
      <c r="M77" s="139"/>
      <c r="N77" s="144" t="s">
        <v>11</v>
      </c>
      <c r="O77" s="145"/>
      <c r="P77" s="144" t="s">
        <v>13</v>
      </c>
      <c r="Q77" s="145"/>
      <c r="R77" s="144" t="s">
        <v>29</v>
      </c>
      <c r="S77" s="145"/>
      <c r="T77" s="144" t="s">
        <v>30</v>
      </c>
      <c r="U77" s="145"/>
      <c r="V77" s="144" t="s">
        <v>16</v>
      </c>
      <c r="W77" s="145"/>
      <c r="X77" s="4" t="s">
        <v>18</v>
      </c>
      <c r="Y77" s="4" t="s">
        <v>38</v>
      </c>
      <c r="Z77" s="12" t="s">
        <v>34</v>
      </c>
      <c r="AA77" s="4" t="s">
        <v>36</v>
      </c>
      <c r="AB77" s="4"/>
      <c r="AD77" s="44" t="s">
        <v>223</v>
      </c>
      <c r="AE77" s="44" t="s">
        <v>189</v>
      </c>
    </row>
    <row r="78" spans="1:32" ht="15.75">
      <c r="A78" s="5" t="s">
        <v>61</v>
      </c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5"/>
      <c r="AB78" s="15"/>
    </row>
    <row r="79" spans="1:32" ht="15.75">
      <c r="A79" s="6" t="s">
        <v>267</v>
      </c>
      <c r="B79" s="55"/>
      <c r="C79" s="55"/>
      <c r="D79" s="29"/>
      <c r="E79" s="29"/>
      <c r="F79" s="29"/>
      <c r="G79" s="29"/>
      <c r="H79" s="29"/>
      <c r="I79" s="29"/>
      <c r="J79" s="19"/>
      <c r="K79" s="19"/>
      <c r="L79" s="29"/>
      <c r="M79" s="29"/>
      <c r="N79" s="29"/>
      <c r="O79" s="29"/>
      <c r="P79" s="29"/>
      <c r="Q79" s="29"/>
      <c r="R79" s="29"/>
      <c r="S79" s="29"/>
      <c r="T79" s="8">
        <v>22</v>
      </c>
      <c r="U79" s="8">
        <v>1</v>
      </c>
      <c r="V79" s="29"/>
      <c r="W79" s="29"/>
      <c r="X79" s="8">
        <f t="shared" ref="X79:X85" si="20">B79+D79+F79+H79+J79+L79+N79+P79+R79+T79+V79</f>
        <v>22</v>
      </c>
      <c r="Y79" s="8">
        <f t="shared" ref="Y79:Y85" si="21">C79+E79+G79+I79+K79+M79+O79+Q79+S79+U79+W79</f>
        <v>1</v>
      </c>
      <c r="Z79" s="41">
        <v>2</v>
      </c>
      <c r="AA79" s="8">
        <f t="shared" ref="AA79:AA85" si="22">X79/Y79</f>
        <v>22</v>
      </c>
      <c r="AB79" s="8">
        <f t="shared" ref="AB79:AB85" si="23">X79/Z79</f>
        <v>11</v>
      </c>
      <c r="AD79" s="57">
        <v>2</v>
      </c>
      <c r="AE79" s="57">
        <v>2</v>
      </c>
    </row>
    <row r="80" spans="1:32" ht="15.75">
      <c r="A80" s="6" t="s">
        <v>106</v>
      </c>
      <c r="B80" s="18">
        <v>14</v>
      </c>
      <c r="C80" s="18">
        <v>0</v>
      </c>
      <c r="D80" s="17">
        <v>10</v>
      </c>
      <c r="E80" s="17">
        <v>1</v>
      </c>
      <c r="F80" s="29"/>
      <c r="G80" s="29"/>
      <c r="H80" s="8">
        <v>22</v>
      </c>
      <c r="I80" s="8">
        <v>2</v>
      </c>
      <c r="J80" s="19"/>
      <c r="K80" s="19"/>
      <c r="L80" s="8">
        <v>22</v>
      </c>
      <c r="M80" s="8">
        <v>0</v>
      </c>
      <c r="N80" s="8">
        <v>11</v>
      </c>
      <c r="O80" s="8">
        <v>2</v>
      </c>
      <c r="P80" s="8">
        <v>5</v>
      </c>
      <c r="Q80" s="8">
        <v>2</v>
      </c>
      <c r="R80" s="8">
        <v>6</v>
      </c>
      <c r="S80" s="8">
        <v>1</v>
      </c>
      <c r="T80" s="29"/>
      <c r="U80" s="29"/>
      <c r="V80" s="29"/>
      <c r="W80" s="29"/>
      <c r="X80" s="8">
        <f t="shared" si="20"/>
        <v>90</v>
      </c>
      <c r="Y80" s="8">
        <f t="shared" si="21"/>
        <v>8</v>
      </c>
      <c r="Z80" s="41">
        <v>14</v>
      </c>
      <c r="AA80" s="8">
        <f t="shared" si="22"/>
        <v>11.25</v>
      </c>
      <c r="AB80" s="8">
        <f t="shared" si="23"/>
        <v>6.4285714285714288</v>
      </c>
      <c r="AD80" s="57">
        <v>2</v>
      </c>
      <c r="AE80" s="57">
        <v>2</v>
      </c>
    </row>
    <row r="81" spans="1:37" ht="15.75">
      <c r="A81" s="6" t="s">
        <v>212</v>
      </c>
      <c r="B81" s="55"/>
      <c r="C81" s="55"/>
      <c r="D81" s="29"/>
      <c r="E81" s="29"/>
      <c r="F81" s="17">
        <v>20</v>
      </c>
      <c r="G81" s="17">
        <v>0</v>
      </c>
      <c r="H81" s="29"/>
      <c r="I81" s="29"/>
      <c r="J81" s="19"/>
      <c r="K81" s="1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8">
        <f t="shared" si="20"/>
        <v>20</v>
      </c>
      <c r="Y81" s="8">
        <f t="shared" si="21"/>
        <v>0</v>
      </c>
      <c r="Z81" s="41">
        <v>2</v>
      </c>
      <c r="AA81" s="8" t="e">
        <f t="shared" si="22"/>
        <v>#DIV/0!</v>
      </c>
      <c r="AB81" s="8">
        <f t="shared" si="23"/>
        <v>10</v>
      </c>
      <c r="AD81" s="57">
        <v>1</v>
      </c>
      <c r="AE81" s="57">
        <v>2</v>
      </c>
    </row>
    <row r="82" spans="1:37" ht="15.75">
      <c r="A82" s="6" t="s">
        <v>107</v>
      </c>
      <c r="B82" s="18">
        <v>31</v>
      </c>
      <c r="C82" s="18">
        <v>0</v>
      </c>
      <c r="D82" s="17">
        <v>30</v>
      </c>
      <c r="E82" s="17">
        <v>0</v>
      </c>
      <c r="F82" s="8">
        <v>25</v>
      </c>
      <c r="G82" s="8">
        <v>0</v>
      </c>
      <c r="H82" s="8">
        <v>27</v>
      </c>
      <c r="I82" s="8">
        <v>1</v>
      </c>
      <c r="J82" s="19"/>
      <c r="K82" s="19"/>
      <c r="L82" s="8">
        <v>31</v>
      </c>
      <c r="M82" s="8">
        <v>0</v>
      </c>
      <c r="N82" s="37">
        <v>9</v>
      </c>
      <c r="O82" s="37">
        <v>1</v>
      </c>
      <c r="P82" s="8">
        <v>14</v>
      </c>
      <c r="Q82" s="8">
        <v>1</v>
      </c>
      <c r="R82" s="8">
        <v>17</v>
      </c>
      <c r="S82" s="8">
        <v>1</v>
      </c>
      <c r="T82" s="8">
        <v>34</v>
      </c>
      <c r="U82" s="8">
        <v>1</v>
      </c>
      <c r="V82" s="29"/>
      <c r="W82" s="29"/>
      <c r="X82" s="8">
        <f t="shared" si="20"/>
        <v>218</v>
      </c>
      <c r="Y82" s="8">
        <f t="shared" si="21"/>
        <v>5</v>
      </c>
      <c r="Z82" s="41">
        <v>17</v>
      </c>
      <c r="AA82" s="8">
        <f t="shared" si="22"/>
        <v>43.6</v>
      </c>
      <c r="AB82" s="8">
        <f t="shared" si="23"/>
        <v>12.823529411764707</v>
      </c>
      <c r="AD82" s="57">
        <v>2</v>
      </c>
      <c r="AE82" s="57">
        <v>2</v>
      </c>
    </row>
    <row r="83" spans="1:37" ht="15.75">
      <c r="A83" s="6" t="s">
        <v>108</v>
      </c>
      <c r="B83" s="18">
        <v>10</v>
      </c>
      <c r="C83" s="18">
        <v>1</v>
      </c>
      <c r="D83" s="17">
        <v>20</v>
      </c>
      <c r="E83" s="17">
        <v>0</v>
      </c>
      <c r="F83" s="8">
        <v>25</v>
      </c>
      <c r="G83" s="8">
        <v>0</v>
      </c>
      <c r="H83" s="8">
        <v>11</v>
      </c>
      <c r="I83" s="8">
        <v>1</v>
      </c>
      <c r="J83" s="19"/>
      <c r="K83" s="19"/>
      <c r="L83" s="8">
        <v>7</v>
      </c>
      <c r="M83" s="8">
        <v>1</v>
      </c>
      <c r="N83" s="8">
        <v>13</v>
      </c>
      <c r="O83" s="8">
        <v>1</v>
      </c>
      <c r="P83" s="8">
        <v>25</v>
      </c>
      <c r="Q83" s="8">
        <v>0</v>
      </c>
      <c r="R83" s="8">
        <v>11</v>
      </c>
      <c r="S83" s="8">
        <v>0</v>
      </c>
      <c r="T83" s="8">
        <v>22</v>
      </c>
      <c r="U83" s="8">
        <v>1</v>
      </c>
      <c r="V83" s="29"/>
      <c r="W83" s="29"/>
      <c r="X83" s="8">
        <f t="shared" si="20"/>
        <v>144</v>
      </c>
      <c r="Y83" s="8">
        <f t="shared" si="21"/>
        <v>5</v>
      </c>
      <c r="Z83" s="41">
        <v>18</v>
      </c>
      <c r="AA83" s="8">
        <f t="shared" si="22"/>
        <v>28.8</v>
      </c>
      <c r="AB83" s="8">
        <f t="shared" si="23"/>
        <v>8</v>
      </c>
      <c r="AD83" s="57">
        <v>2</v>
      </c>
      <c r="AE83" s="57">
        <v>2</v>
      </c>
    </row>
    <row r="84" spans="1:37" ht="15.75">
      <c r="A84" s="6" t="s">
        <v>109</v>
      </c>
      <c r="B84" s="18">
        <v>14</v>
      </c>
      <c r="C84" s="18">
        <v>2</v>
      </c>
      <c r="D84" s="17">
        <v>33</v>
      </c>
      <c r="E84" s="17">
        <v>0</v>
      </c>
      <c r="F84" s="8">
        <v>16</v>
      </c>
      <c r="G84" s="8">
        <v>2</v>
      </c>
      <c r="H84" s="8">
        <v>17</v>
      </c>
      <c r="I84" s="8">
        <v>1</v>
      </c>
      <c r="J84" s="19"/>
      <c r="K84" s="19"/>
      <c r="L84" s="8">
        <v>21</v>
      </c>
      <c r="M84" s="8">
        <v>3</v>
      </c>
      <c r="N84" s="140" t="s">
        <v>124</v>
      </c>
      <c r="O84" s="141"/>
      <c r="P84" s="37">
        <v>8</v>
      </c>
      <c r="Q84" s="37">
        <v>2</v>
      </c>
      <c r="R84" s="37">
        <v>8</v>
      </c>
      <c r="S84" s="37">
        <v>0</v>
      </c>
      <c r="T84" s="8">
        <v>32</v>
      </c>
      <c r="U84" s="8">
        <v>0</v>
      </c>
      <c r="V84" s="29"/>
      <c r="W84" s="29"/>
      <c r="X84" s="8">
        <f>B84+D84+F84+H84+J84+L84+P84+R84+T84+V84</f>
        <v>149</v>
      </c>
      <c r="Y84" s="8">
        <f t="shared" si="21"/>
        <v>10</v>
      </c>
      <c r="Z84" s="41">
        <v>14.5</v>
      </c>
      <c r="AA84" s="8">
        <f t="shared" si="22"/>
        <v>14.9</v>
      </c>
      <c r="AB84" s="8">
        <f t="shared" si="23"/>
        <v>10.275862068965518</v>
      </c>
      <c r="AD84" s="57">
        <v>2</v>
      </c>
      <c r="AE84" s="57">
        <v>1.5</v>
      </c>
    </row>
    <row r="85" spans="1:37" ht="15.75">
      <c r="A85" s="6" t="s">
        <v>110</v>
      </c>
      <c r="B85" s="18">
        <v>29</v>
      </c>
      <c r="C85" s="18">
        <v>0</v>
      </c>
      <c r="D85" s="17">
        <v>31</v>
      </c>
      <c r="E85" s="17">
        <v>0</v>
      </c>
      <c r="F85" s="8">
        <v>32</v>
      </c>
      <c r="G85" s="8">
        <v>0</v>
      </c>
      <c r="H85" s="8">
        <v>21</v>
      </c>
      <c r="I85" s="8">
        <v>0</v>
      </c>
      <c r="J85" s="19"/>
      <c r="K85" s="19"/>
      <c r="L85" s="8">
        <v>25</v>
      </c>
      <c r="M85" s="8">
        <v>0</v>
      </c>
      <c r="N85" s="8">
        <v>19</v>
      </c>
      <c r="O85" s="8">
        <v>0</v>
      </c>
      <c r="P85" s="8">
        <v>21</v>
      </c>
      <c r="Q85" s="8">
        <v>1</v>
      </c>
      <c r="R85" s="8">
        <v>13</v>
      </c>
      <c r="S85" s="8">
        <v>1</v>
      </c>
      <c r="T85" s="8">
        <v>25</v>
      </c>
      <c r="U85" s="8">
        <v>0</v>
      </c>
      <c r="V85" s="29"/>
      <c r="W85" s="29"/>
      <c r="X85" s="8">
        <f t="shared" si="20"/>
        <v>216</v>
      </c>
      <c r="Y85" s="8">
        <f t="shared" si="21"/>
        <v>2</v>
      </c>
      <c r="Z85" s="41">
        <v>18</v>
      </c>
      <c r="AA85" s="8">
        <f t="shared" si="22"/>
        <v>108</v>
      </c>
      <c r="AB85" s="8">
        <f t="shared" si="23"/>
        <v>12</v>
      </c>
      <c r="AD85" s="57">
        <v>2</v>
      </c>
      <c r="AE85" s="57" t="s">
        <v>124</v>
      </c>
    </row>
    <row r="86" spans="1:37" ht="15.75">
      <c r="A86" s="6"/>
      <c r="B86" s="18"/>
      <c r="C86" s="18"/>
      <c r="D86" s="17"/>
      <c r="E86" s="17"/>
      <c r="F86" s="8"/>
      <c r="G86" s="8"/>
      <c r="H86" s="8"/>
      <c r="I86" s="8"/>
      <c r="J86" s="19"/>
      <c r="K86" s="19"/>
      <c r="L86" s="8"/>
      <c r="M86" s="8"/>
      <c r="N86" s="8"/>
      <c r="O86" s="8"/>
      <c r="P86" s="8"/>
      <c r="Q86" s="8"/>
      <c r="R86" s="8"/>
      <c r="S86" s="8"/>
      <c r="T86" s="8"/>
      <c r="U86" s="8"/>
      <c r="V86" s="29"/>
      <c r="W86" s="29"/>
      <c r="X86" s="8"/>
      <c r="Y86" s="8"/>
      <c r="Z86" s="40"/>
      <c r="AA86" s="1"/>
      <c r="AB86" s="1"/>
      <c r="AD86" s="57">
        <v>2</v>
      </c>
      <c r="AE86" s="57">
        <v>1</v>
      </c>
    </row>
    <row r="87" spans="1:37" ht="15.75">
      <c r="A87" s="6" t="s">
        <v>32</v>
      </c>
      <c r="B87" s="17">
        <v>4</v>
      </c>
      <c r="C87" s="17">
        <v>2</v>
      </c>
      <c r="D87" s="8">
        <v>2</v>
      </c>
      <c r="E87" s="8">
        <v>3</v>
      </c>
      <c r="F87" s="8">
        <v>2</v>
      </c>
      <c r="G87" s="8">
        <v>3</v>
      </c>
      <c r="H87" s="8">
        <v>2</v>
      </c>
      <c r="I87" s="8">
        <v>0</v>
      </c>
      <c r="J87" s="19"/>
      <c r="K87" s="19"/>
      <c r="L87" s="8">
        <v>3</v>
      </c>
      <c r="M87" s="8">
        <v>1</v>
      </c>
      <c r="N87" s="8">
        <v>0</v>
      </c>
      <c r="O87" s="8">
        <v>2</v>
      </c>
      <c r="P87" s="8">
        <v>2</v>
      </c>
      <c r="Q87" s="8">
        <v>0</v>
      </c>
      <c r="R87" s="8">
        <v>3</v>
      </c>
      <c r="S87" s="8">
        <v>3</v>
      </c>
      <c r="T87" s="8">
        <v>0</v>
      </c>
      <c r="U87" s="8">
        <v>1</v>
      </c>
      <c r="V87" s="29"/>
      <c r="W87" s="29"/>
      <c r="X87" s="8">
        <f>B87+D87+F87+H87+J87+L87+N87+P87+R87+T87+V87</f>
        <v>18</v>
      </c>
      <c r="Y87" s="8">
        <f>C87+E87+G87+I87+K87+M87+O87+Q87+S87+U87+W87</f>
        <v>15</v>
      </c>
      <c r="Z87" s="40"/>
      <c r="AA87" s="1"/>
      <c r="AB87" s="1"/>
      <c r="AD87" s="57">
        <v>2</v>
      </c>
      <c r="AE87" s="57">
        <v>2</v>
      </c>
    </row>
    <row r="88" spans="1:37" ht="15.75">
      <c r="A88" s="6" t="s">
        <v>17</v>
      </c>
      <c r="B88" s="17">
        <f t="shared" ref="B88:I88" si="24">SUM(B79:B87)</f>
        <v>102</v>
      </c>
      <c r="C88" s="17">
        <f t="shared" si="24"/>
        <v>5</v>
      </c>
      <c r="D88" s="17">
        <f t="shared" si="24"/>
        <v>126</v>
      </c>
      <c r="E88" s="17">
        <f t="shared" si="24"/>
        <v>4</v>
      </c>
      <c r="F88" s="17">
        <f t="shared" si="24"/>
        <v>120</v>
      </c>
      <c r="G88" s="17">
        <f t="shared" si="24"/>
        <v>5</v>
      </c>
      <c r="H88" s="17">
        <f t="shared" si="24"/>
        <v>100</v>
      </c>
      <c r="I88" s="17">
        <f t="shared" si="24"/>
        <v>5</v>
      </c>
      <c r="J88" s="19"/>
      <c r="K88" s="19"/>
      <c r="L88" s="17">
        <f t="shared" ref="L88:U88" si="25">SUM(L79:L87)</f>
        <v>109</v>
      </c>
      <c r="M88" s="17">
        <f t="shared" si="25"/>
        <v>5</v>
      </c>
      <c r="N88" s="17">
        <f t="shared" si="25"/>
        <v>52</v>
      </c>
      <c r="O88" s="17">
        <f t="shared" si="25"/>
        <v>6</v>
      </c>
      <c r="P88" s="17">
        <f t="shared" si="25"/>
        <v>75</v>
      </c>
      <c r="Q88" s="17">
        <f t="shared" si="25"/>
        <v>6</v>
      </c>
      <c r="R88" s="17">
        <f t="shared" si="25"/>
        <v>58</v>
      </c>
      <c r="S88" s="17">
        <f t="shared" si="25"/>
        <v>6</v>
      </c>
      <c r="T88" s="17">
        <f t="shared" si="25"/>
        <v>135</v>
      </c>
      <c r="U88" s="17">
        <f t="shared" si="25"/>
        <v>4</v>
      </c>
      <c r="V88" s="29"/>
      <c r="W88" s="29"/>
      <c r="X88" s="8">
        <f>SUM(X79:X87)</f>
        <v>877</v>
      </c>
      <c r="Y88" s="8">
        <f>SUM(Y79:Y87)</f>
        <v>46</v>
      </c>
      <c r="Z88" s="40">
        <f>SUM(Z79:Z87)</f>
        <v>85.5</v>
      </c>
      <c r="AA88" s="1"/>
      <c r="AB88" s="1"/>
    </row>
    <row r="89" spans="1:37" ht="16.5" thickBot="1">
      <c r="A89" s="10"/>
      <c r="B89" s="16"/>
      <c r="C89" s="16"/>
      <c r="D89" s="20"/>
      <c r="E89" s="20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1"/>
      <c r="AB89" s="1"/>
      <c r="AD89" s="64">
        <f>SUM(AD79:AD87)</f>
        <v>17</v>
      </c>
      <c r="AE89" s="65">
        <f>SUM(AE79:AE87)</f>
        <v>14.5</v>
      </c>
    </row>
    <row r="90" spans="1:37" ht="16.5" thickTop="1">
      <c r="A90" s="10"/>
      <c r="B90" s="16"/>
      <c r="C90" s="16"/>
      <c r="D90" s="20"/>
      <c r="E90" s="20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1"/>
      <c r="AB90" s="1"/>
      <c r="AD90" s="121"/>
      <c r="AE90" s="121"/>
    </row>
    <row r="91" spans="1:37" ht="18.75">
      <c r="A91" s="146" t="s">
        <v>82</v>
      </c>
      <c r="B91" s="146"/>
      <c r="C91" s="146"/>
      <c r="D91" s="146"/>
      <c r="E91" s="146"/>
      <c r="F91" s="146"/>
      <c r="G91" s="146"/>
      <c r="H91" s="146"/>
      <c r="I91" s="146"/>
      <c r="J91" s="146"/>
      <c r="K91" s="146"/>
      <c r="L91" s="146"/>
      <c r="M91" s="146"/>
      <c r="N91" s="146"/>
      <c r="O91" s="146"/>
      <c r="P91" s="146"/>
      <c r="Q91" s="146"/>
      <c r="R91" s="146"/>
      <c r="S91" s="146"/>
      <c r="T91" s="146"/>
      <c r="U91" s="146"/>
      <c r="V91" s="146"/>
      <c r="W91" s="146"/>
      <c r="X91" s="146"/>
      <c r="Y91" s="146"/>
      <c r="Z91" s="146"/>
      <c r="AA91" s="147"/>
      <c r="AB91" s="147"/>
    </row>
    <row r="92" spans="1:37" ht="15.75">
      <c r="A92" s="2" t="s">
        <v>0</v>
      </c>
      <c r="B92" s="142" t="s">
        <v>2</v>
      </c>
      <c r="C92" s="143"/>
      <c r="D92" s="142" t="s">
        <v>2</v>
      </c>
      <c r="E92" s="143"/>
      <c r="F92" s="142" t="s">
        <v>5</v>
      </c>
      <c r="G92" s="143"/>
      <c r="H92" s="136" t="s">
        <v>7</v>
      </c>
      <c r="I92" s="137"/>
      <c r="J92" s="136" t="s">
        <v>43</v>
      </c>
      <c r="K92" s="137"/>
      <c r="L92" s="136" t="s">
        <v>9</v>
      </c>
      <c r="M92" s="137"/>
      <c r="N92" s="142" t="s">
        <v>10</v>
      </c>
      <c r="O92" s="143"/>
      <c r="P92" s="142" t="s">
        <v>10</v>
      </c>
      <c r="Q92" s="143"/>
      <c r="R92" s="142" t="s">
        <v>13</v>
      </c>
      <c r="S92" s="143"/>
      <c r="T92" s="142" t="s">
        <v>13</v>
      </c>
      <c r="U92" s="143"/>
      <c r="V92" s="142" t="s">
        <v>13</v>
      </c>
      <c r="W92" s="143"/>
      <c r="X92" s="3" t="s">
        <v>17</v>
      </c>
      <c r="Y92" s="3" t="s">
        <v>17</v>
      </c>
      <c r="Z92" s="11" t="s">
        <v>17</v>
      </c>
      <c r="AA92" s="3" t="s">
        <v>35</v>
      </c>
      <c r="AB92" s="3" t="s">
        <v>39</v>
      </c>
    </row>
    <row r="93" spans="1:37" ht="15.75">
      <c r="A93" s="2" t="s">
        <v>1</v>
      </c>
      <c r="B93" s="144" t="s">
        <v>42</v>
      </c>
      <c r="C93" s="145"/>
      <c r="D93" s="144" t="s">
        <v>4</v>
      </c>
      <c r="E93" s="145"/>
      <c r="F93" s="144" t="s">
        <v>6</v>
      </c>
      <c r="G93" s="145"/>
      <c r="H93" s="138" t="s">
        <v>8</v>
      </c>
      <c r="I93" s="139"/>
      <c r="J93" s="138" t="s">
        <v>44</v>
      </c>
      <c r="K93" s="139"/>
      <c r="L93" s="138"/>
      <c r="M93" s="139"/>
      <c r="N93" s="144" t="s">
        <v>11</v>
      </c>
      <c r="O93" s="145"/>
      <c r="P93" s="144" t="s">
        <v>13</v>
      </c>
      <c r="Q93" s="145"/>
      <c r="R93" s="144" t="s">
        <v>29</v>
      </c>
      <c r="S93" s="145"/>
      <c r="T93" s="144" t="s">
        <v>30</v>
      </c>
      <c r="U93" s="145"/>
      <c r="V93" s="144" t="s">
        <v>16</v>
      </c>
      <c r="W93" s="145"/>
      <c r="X93" s="4" t="s">
        <v>18</v>
      </c>
      <c r="Y93" s="4" t="s">
        <v>38</v>
      </c>
      <c r="Z93" s="12" t="s">
        <v>34</v>
      </c>
      <c r="AA93" s="4" t="s">
        <v>36</v>
      </c>
      <c r="AB93" s="4"/>
      <c r="AD93" s="44" t="s">
        <v>200</v>
      </c>
      <c r="AE93" s="44" t="s">
        <v>201</v>
      </c>
      <c r="AF93" s="44" t="s">
        <v>202</v>
      </c>
      <c r="AG93" s="44" t="s">
        <v>214</v>
      </c>
      <c r="AH93" s="44" t="s">
        <v>199</v>
      </c>
      <c r="AI93" s="44" t="s">
        <v>224</v>
      </c>
      <c r="AJ93" s="44" t="s">
        <v>247</v>
      </c>
      <c r="AK93" s="44" t="s">
        <v>264</v>
      </c>
    </row>
    <row r="94" spans="1:37" ht="15.75">
      <c r="A94" s="5" t="s">
        <v>119</v>
      </c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37" ht="15.75">
      <c r="A95" s="6" t="s">
        <v>67</v>
      </c>
      <c r="B95" s="17">
        <v>10</v>
      </c>
      <c r="C95" s="17">
        <v>1</v>
      </c>
      <c r="D95" s="29"/>
      <c r="E95" s="29"/>
      <c r="F95" s="8">
        <v>5</v>
      </c>
      <c r="G95" s="8">
        <v>0</v>
      </c>
      <c r="H95" s="37">
        <v>5</v>
      </c>
      <c r="I95" s="37">
        <v>1</v>
      </c>
      <c r="J95" s="8">
        <v>10</v>
      </c>
      <c r="K95" s="8">
        <v>0</v>
      </c>
      <c r="L95" s="19"/>
      <c r="M95" s="19"/>
      <c r="N95" s="29"/>
      <c r="O95" s="29"/>
      <c r="P95" s="8">
        <v>6</v>
      </c>
      <c r="Q95" s="8">
        <v>1</v>
      </c>
      <c r="R95" s="29"/>
      <c r="S95" s="29"/>
      <c r="T95" s="37">
        <v>0</v>
      </c>
      <c r="U95" s="37">
        <v>1</v>
      </c>
      <c r="V95" s="8">
        <v>8</v>
      </c>
      <c r="W95" s="8">
        <v>1</v>
      </c>
      <c r="X95" s="8">
        <f t="shared" ref="X95:X106" si="26">B95+D95+F95+H95+J95+L95+N95+P95+R95+T95+V95</f>
        <v>44</v>
      </c>
      <c r="Y95" s="8">
        <f>C95+E95+G95+K95+O95+M95+I95+Q95+S95+U95+W95</f>
        <v>5</v>
      </c>
      <c r="Z95" s="40">
        <v>11.33</v>
      </c>
      <c r="AA95" s="8">
        <f t="shared" ref="AA95:AA106" si="27">X95/Y95</f>
        <v>8.8000000000000007</v>
      </c>
      <c r="AB95" s="8">
        <f t="shared" ref="AB95:AB106" si="28">X95/Z95</f>
        <v>3.883495145631068</v>
      </c>
      <c r="AD95" s="61"/>
      <c r="AE95" s="57">
        <v>2</v>
      </c>
      <c r="AF95" s="61"/>
      <c r="AG95" s="57">
        <v>2</v>
      </c>
      <c r="AH95" s="61"/>
      <c r="AI95" s="57">
        <v>2</v>
      </c>
      <c r="AJ95" s="77"/>
      <c r="AK95" s="61"/>
    </row>
    <row r="96" spans="1:37" ht="15.75">
      <c r="A96" s="6" t="s">
        <v>68</v>
      </c>
      <c r="B96" s="17">
        <v>6</v>
      </c>
      <c r="C96" s="17">
        <v>1</v>
      </c>
      <c r="D96" s="17">
        <v>7</v>
      </c>
      <c r="E96" s="17">
        <v>1</v>
      </c>
      <c r="F96" s="8">
        <v>13</v>
      </c>
      <c r="G96" s="8">
        <v>0</v>
      </c>
      <c r="H96" s="37">
        <v>10</v>
      </c>
      <c r="I96" s="37">
        <v>1</v>
      </c>
      <c r="J96" s="8">
        <v>21</v>
      </c>
      <c r="K96" s="8">
        <v>1</v>
      </c>
      <c r="L96" s="19"/>
      <c r="M96" s="19"/>
      <c r="N96" s="8">
        <v>16</v>
      </c>
      <c r="O96" s="8">
        <v>3</v>
      </c>
      <c r="P96" s="8">
        <v>16</v>
      </c>
      <c r="Q96" s="8">
        <v>0</v>
      </c>
      <c r="R96" s="29"/>
      <c r="S96" s="29"/>
      <c r="T96" s="37">
        <v>15</v>
      </c>
      <c r="U96" s="37">
        <v>0</v>
      </c>
      <c r="V96" s="8">
        <v>15</v>
      </c>
      <c r="W96" s="8">
        <v>1</v>
      </c>
      <c r="X96" s="8">
        <f t="shared" si="26"/>
        <v>119</v>
      </c>
      <c r="Y96" s="8">
        <f>C96+E96+G96+K96+O96+M96+I96+Q96+S96+U96+W96</f>
        <v>8</v>
      </c>
      <c r="Z96" s="40">
        <v>16.670000000000002</v>
      </c>
      <c r="AA96" s="8">
        <f>X96/Y96</f>
        <v>14.875</v>
      </c>
      <c r="AB96" s="8">
        <f t="shared" si="28"/>
        <v>7.1385722855428906</v>
      </c>
      <c r="AD96" s="57">
        <v>1</v>
      </c>
      <c r="AE96" s="57">
        <v>1.67</v>
      </c>
      <c r="AF96" s="57">
        <v>1</v>
      </c>
      <c r="AG96" s="57">
        <v>1</v>
      </c>
      <c r="AH96" s="61"/>
      <c r="AI96" s="62">
        <v>2</v>
      </c>
      <c r="AJ96" s="77"/>
      <c r="AK96" s="61"/>
    </row>
    <row r="97" spans="1:37" ht="15.75">
      <c r="A97" s="6" t="s">
        <v>197</v>
      </c>
      <c r="B97" s="17">
        <v>14</v>
      </c>
      <c r="C97" s="17">
        <v>1</v>
      </c>
      <c r="D97" s="29"/>
      <c r="E97" s="29"/>
      <c r="F97" s="8">
        <v>17</v>
      </c>
      <c r="G97" s="8">
        <v>0</v>
      </c>
      <c r="H97" s="8">
        <v>35</v>
      </c>
      <c r="I97" s="8">
        <v>0</v>
      </c>
      <c r="J97" s="8">
        <v>15</v>
      </c>
      <c r="K97" s="8">
        <v>1</v>
      </c>
      <c r="L97" s="19"/>
      <c r="M97" s="19"/>
      <c r="N97" s="8">
        <v>13</v>
      </c>
      <c r="O97" s="8">
        <v>2</v>
      </c>
      <c r="P97" s="8">
        <v>17</v>
      </c>
      <c r="Q97" s="8">
        <v>2</v>
      </c>
      <c r="R97" s="8">
        <v>8</v>
      </c>
      <c r="S97" s="8">
        <v>0</v>
      </c>
      <c r="T97" s="8">
        <v>8</v>
      </c>
      <c r="U97" s="8">
        <v>2</v>
      </c>
      <c r="V97" s="37">
        <v>15</v>
      </c>
      <c r="W97" s="37">
        <v>0</v>
      </c>
      <c r="X97" s="8">
        <f t="shared" si="26"/>
        <v>142</v>
      </c>
      <c r="Y97" s="8">
        <f>C97+E97+G97+K97+O97+M97+I97+Q97+S97+U97+W97</f>
        <v>8</v>
      </c>
      <c r="Z97" s="40">
        <v>17.5</v>
      </c>
      <c r="AA97" s="8">
        <f t="shared" si="27"/>
        <v>17.75</v>
      </c>
      <c r="AB97" s="8">
        <f t="shared" si="28"/>
        <v>8.1142857142857139</v>
      </c>
      <c r="AD97" s="57">
        <v>2</v>
      </c>
      <c r="AE97" s="57">
        <v>2</v>
      </c>
      <c r="AF97" s="61"/>
      <c r="AG97" s="61"/>
      <c r="AH97" s="61"/>
      <c r="AI97" s="61"/>
      <c r="AJ97" s="57">
        <v>2</v>
      </c>
      <c r="AK97" s="61"/>
    </row>
    <row r="98" spans="1:37" ht="15.75">
      <c r="A98" s="6" t="s">
        <v>261</v>
      </c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19"/>
      <c r="M98" s="19"/>
      <c r="N98" s="29"/>
      <c r="O98" s="29"/>
      <c r="P98" s="29"/>
      <c r="Q98" s="29"/>
      <c r="R98" s="8">
        <v>21</v>
      </c>
      <c r="S98" s="8">
        <v>1</v>
      </c>
      <c r="T98" s="29"/>
      <c r="U98" s="29"/>
      <c r="V98" s="29"/>
      <c r="W98" s="29"/>
      <c r="X98" s="8">
        <f t="shared" si="26"/>
        <v>21</v>
      </c>
      <c r="Y98" s="8"/>
      <c r="Z98" s="40">
        <v>2</v>
      </c>
      <c r="AA98" s="8" t="e">
        <f t="shared" si="27"/>
        <v>#DIV/0!</v>
      </c>
      <c r="AB98" s="8">
        <f t="shared" si="28"/>
        <v>10.5</v>
      </c>
      <c r="AD98" s="57"/>
      <c r="AE98" s="57"/>
      <c r="AF98" s="61"/>
      <c r="AG98" s="61"/>
      <c r="AH98" s="61"/>
      <c r="AI98" s="61"/>
      <c r="AJ98" s="57"/>
      <c r="AK98" s="61"/>
    </row>
    <row r="99" spans="1:37" ht="15.75">
      <c r="A99" s="6" t="s">
        <v>221</v>
      </c>
      <c r="B99" s="29"/>
      <c r="C99" s="29"/>
      <c r="D99" s="29"/>
      <c r="E99" s="29"/>
      <c r="F99" s="37">
        <v>14</v>
      </c>
      <c r="G99" s="37">
        <v>0</v>
      </c>
      <c r="H99" s="29"/>
      <c r="I99" s="29"/>
      <c r="J99" s="29"/>
      <c r="K99" s="29"/>
      <c r="L99" s="19"/>
      <c r="M99" s="1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8">
        <f t="shared" si="26"/>
        <v>14</v>
      </c>
      <c r="Y99" s="8">
        <f>C99+E99+G99+K99+O99+M99+I99+Q99+S99+U99+W99</f>
        <v>0</v>
      </c>
      <c r="Z99" s="40">
        <v>1</v>
      </c>
      <c r="AA99" s="8" t="e">
        <f>X99/Y99</f>
        <v>#DIV/0!</v>
      </c>
      <c r="AB99" s="8">
        <f>X99/Z99</f>
        <v>14</v>
      </c>
      <c r="AD99" s="57">
        <v>2</v>
      </c>
      <c r="AE99" s="57">
        <v>2</v>
      </c>
      <c r="AF99" s="61"/>
      <c r="AG99" s="63">
        <v>2</v>
      </c>
      <c r="AH99" s="57">
        <v>1</v>
      </c>
      <c r="AI99" s="57">
        <v>1</v>
      </c>
      <c r="AJ99" s="57">
        <v>2</v>
      </c>
      <c r="AK99" s="61"/>
    </row>
    <row r="100" spans="1:37" ht="15.75">
      <c r="A100" s="6" t="s">
        <v>78</v>
      </c>
      <c r="B100" s="17">
        <v>12</v>
      </c>
      <c r="C100" s="17">
        <v>1</v>
      </c>
      <c r="D100" s="17">
        <v>18</v>
      </c>
      <c r="E100" s="17">
        <v>0</v>
      </c>
      <c r="F100" s="37">
        <v>14</v>
      </c>
      <c r="G100" s="37">
        <v>0</v>
      </c>
      <c r="H100" s="29"/>
      <c r="I100" s="29"/>
      <c r="J100" s="8">
        <v>18</v>
      </c>
      <c r="K100" s="8">
        <v>1</v>
      </c>
      <c r="L100" s="19"/>
      <c r="M100" s="19"/>
      <c r="N100" s="8">
        <v>9</v>
      </c>
      <c r="O100" s="8">
        <v>0</v>
      </c>
      <c r="P100" s="8">
        <v>12</v>
      </c>
      <c r="Q100" s="8">
        <v>1</v>
      </c>
      <c r="R100" s="8">
        <v>17</v>
      </c>
      <c r="S100" s="8">
        <v>1</v>
      </c>
      <c r="T100" s="8">
        <v>10</v>
      </c>
      <c r="U100" s="8">
        <v>3</v>
      </c>
      <c r="V100" s="8">
        <v>32</v>
      </c>
      <c r="W100" s="8">
        <v>1</v>
      </c>
      <c r="X100" s="8">
        <f t="shared" si="26"/>
        <v>142</v>
      </c>
      <c r="Y100" s="8">
        <f t="shared" ref="Y100:Y106" si="29">C100+E100+G100+K100+O100+M100+I100+Q100+S100+U100+W100</f>
        <v>8</v>
      </c>
      <c r="Z100" s="40">
        <v>17</v>
      </c>
      <c r="AA100" s="8">
        <f>X100/Y100</f>
        <v>17.75</v>
      </c>
      <c r="AB100" s="8">
        <f>X100/Z100</f>
        <v>8.3529411764705888</v>
      </c>
      <c r="AD100" s="61"/>
      <c r="AE100" s="57">
        <v>2</v>
      </c>
      <c r="AF100" s="61"/>
      <c r="AG100" s="61"/>
      <c r="AH100" s="61"/>
      <c r="AI100" s="57">
        <v>2</v>
      </c>
      <c r="AJ100" s="57">
        <v>1.33</v>
      </c>
      <c r="AK100" s="61"/>
    </row>
    <row r="101" spans="1:37" ht="15.75">
      <c r="A101" s="6" t="s">
        <v>262</v>
      </c>
      <c r="B101" s="29"/>
      <c r="C101" s="29"/>
      <c r="D101" s="29"/>
      <c r="E101" s="29"/>
      <c r="F101" s="67"/>
      <c r="G101" s="67"/>
      <c r="H101" s="29"/>
      <c r="I101" s="29"/>
      <c r="J101" s="29"/>
      <c r="K101" s="29"/>
      <c r="L101" s="19"/>
      <c r="M101" s="19"/>
      <c r="N101" s="29"/>
      <c r="O101" s="29"/>
      <c r="P101" s="29"/>
      <c r="Q101" s="29"/>
      <c r="R101" s="8">
        <v>17</v>
      </c>
      <c r="S101" s="8">
        <v>2</v>
      </c>
      <c r="T101" s="29"/>
      <c r="U101" s="29"/>
      <c r="V101" s="29"/>
      <c r="W101" s="29"/>
      <c r="X101" s="8">
        <f t="shared" si="26"/>
        <v>17</v>
      </c>
      <c r="Y101" s="8"/>
      <c r="Z101" s="40">
        <v>2</v>
      </c>
      <c r="AA101" s="8" t="e">
        <f>X101/Y101</f>
        <v>#DIV/0!</v>
      </c>
      <c r="AB101" s="8">
        <f>X101/Z101</f>
        <v>8.5</v>
      </c>
      <c r="AD101" s="57">
        <v>2</v>
      </c>
      <c r="AE101" s="57">
        <v>2</v>
      </c>
      <c r="AF101" s="61"/>
      <c r="AG101" s="57">
        <v>1.67</v>
      </c>
      <c r="AH101" s="61"/>
      <c r="AI101" s="57">
        <v>2</v>
      </c>
      <c r="AJ101" s="61"/>
      <c r="AK101" s="61"/>
    </row>
    <row r="102" spans="1:37" ht="15.75">
      <c r="A102" s="6" t="s">
        <v>112</v>
      </c>
      <c r="B102" s="29"/>
      <c r="C102" s="29"/>
      <c r="D102" s="29"/>
      <c r="E102" s="29"/>
      <c r="F102" s="29"/>
      <c r="G102" s="29"/>
      <c r="H102" s="37">
        <v>11</v>
      </c>
      <c r="I102" s="37">
        <v>0</v>
      </c>
      <c r="J102" s="29"/>
      <c r="K102" s="29"/>
      <c r="L102" s="19"/>
      <c r="M102" s="1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8">
        <f t="shared" si="26"/>
        <v>11</v>
      </c>
      <c r="Y102" s="8">
        <f t="shared" si="29"/>
        <v>0</v>
      </c>
      <c r="Z102" s="40">
        <v>1</v>
      </c>
      <c r="AA102" s="8" t="e">
        <f>X102/Y102</f>
        <v>#DIV/0!</v>
      </c>
      <c r="AB102" s="8">
        <f>X102/Z102</f>
        <v>11</v>
      </c>
      <c r="AD102" s="57">
        <v>2</v>
      </c>
      <c r="AE102" s="57">
        <v>2</v>
      </c>
      <c r="AF102" s="61"/>
      <c r="AG102" s="61"/>
      <c r="AH102" s="61"/>
      <c r="AI102" s="57">
        <v>2</v>
      </c>
      <c r="AJ102" s="57">
        <v>1.67</v>
      </c>
      <c r="AK102" s="57">
        <v>2</v>
      </c>
    </row>
    <row r="103" spans="1:37" ht="15.75">
      <c r="A103" s="6" t="s">
        <v>125</v>
      </c>
      <c r="B103" s="29"/>
      <c r="C103" s="29"/>
      <c r="D103" s="17">
        <v>17</v>
      </c>
      <c r="E103" s="17">
        <v>1</v>
      </c>
      <c r="F103" s="29"/>
      <c r="G103" s="29"/>
      <c r="H103" s="29"/>
      <c r="I103" s="29"/>
      <c r="J103" s="29"/>
      <c r="K103" s="29"/>
      <c r="L103" s="19"/>
      <c r="M103" s="1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8">
        <f t="shared" si="26"/>
        <v>17</v>
      </c>
      <c r="Y103" s="8">
        <f t="shared" si="29"/>
        <v>1</v>
      </c>
      <c r="Z103" s="40">
        <v>2</v>
      </c>
      <c r="AA103" s="8">
        <f t="shared" si="27"/>
        <v>17</v>
      </c>
      <c r="AB103" s="8">
        <f t="shared" si="28"/>
        <v>8.5</v>
      </c>
      <c r="AD103" s="57"/>
      <c r="AE103" s="57"/>
      <c r="AF103" s="61"/>
      <c r="AG103" s="61"/>
      <c r="AH103" s="61"/>
      <c r="AI103" s="57">
        <v>2</v>
      </c>
      <c r="AJ103" s="61"/>
      <c r="AK103" s="57">
        <v>1.33</v>
      </c>
    </row>
    <row r="104" spans="1:37" ht="15.75">
      <c r="A104" s="6" t="s">
        <v>113</v>
      </c>
      <c r="B104" s="29"/>
      <c r="C104" s="29"/>
      <c r="D104" s="17">
        <v>6</v>
      </c>
      <c r="E104" s="17">
        <v>1</v>
      </c>
      <c r="F104" s="8">
        <v>20</v>
      </c>
      <c r="G104" s="8">
        <v>2</v>
      </c>
      <c r="H104" s="37">
        <v>9</v>
      </c>
      <c r="I104" s="37">
        <v>0</v>
      </c>
      <c r="J104" s="37">
        <v>20</v>
      </c>
      <c r="K104" s="37">
        <v>3</v>
      </c>
      <c r="L104" s="19"/>
      <c r="M104" s="1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8">
        <f t="shared" si="26"/>
        <v>55</v>
      </c>
      <c r="Y104" s="8">
        <f t="shared" si="29"/>
        <v>6</v>
      </c>
      <c r="Z104" s="40">
        <v>6.67</v>
      </c>
      <c r="AA104" s="8">
        <f t="shared" si="27"/>
        <v>9.1666666666666661</v>
      </c>
      <c r="AB104" s="8">
        <f t="shared" si="28"/>
        <v>8.2458770614692654</v>
      </c>
      <c r="AD104" s="57">
        <v>0.33</v>
      </c>
      <c r="AE104" s="57">
        <v>1</v>
      </c>
      <c r="AF104" s="61"/>
      <c r="AG104" s="61"/>
      <c r="AH104" s="61"/>
      <c r="AI104" s="57">
        <v>2</v>
      </c>
      <c r="AJ104" s="61"/>
      <c r="AK104" s="57">
        <v>2</v>
      </c>
    </row>
    <row r="105" spans="1:37" ht="15.75">
      <c r="A105" s="6" t="s">
        <v>75</v>
      </c>
      <c r="B105" s="17">
        <v>8</v>
      </c>
      <c r="C105" s="17">
        <v>0</v>
      </c>
      <c r="D105" s="17">
        <v>14</v>
      </c>
      <c r="E105" s="17">
        <v>0</v>
      </c>
      <c r="F105" s="29"/>
      <c r="G105" s="29"/>
      <c r="H105" s="29"/>
      <c r="I105" s="29"/>
      <c r="J105" s="29"/>
      <c r="K105" s="29"/>
      <c r="L105" s="19"/>
      <c r="M105" s="19"/>
      <c r="N105" s="37">
        <v>3</v>
      </c>
      <c r="O105" s="37">
        <v>0</v>
      </c>
      <c r="P105" s="37">
        <v>8</v>
      </c>
      <c r="Q105" s="37">
        <v>1</v>
      </c>
      <c r="R105" s="29"/>
      <c r="S105" s="29"/>
      <c r="T105" s="29"/>
      <c r="U105" s="29"/>
      <c r="V105" s="29"/>
      <c r="W105" s="29"/>
      <c r="X105" s="8">
        <f t="shared" si="26"/>
        <v>33</v>
      </c>
      <c r="Y105" s="8">
        <f t="shared" si="29"/>
        <v>1</v>
      </c>
      <c r="Z105" s="40">
        <v>7</v>
      </c>
      <c r="AA105" s="8">
        <f t="shared" si="27"/>
        <v>33</v>
      </c>
      <c r="AB105" s="8">
        <f t="shared" si="28"/>
        <v>4.7142857142857144</v>
      </c>
      <c r="AD105" s="57">
        <v>2</v>
      </c>
      <c r="AE105" s="57">
        <v>2</v>
      </c>
      <c r="AF105" s="61"/>
      <c r="AG105" s="61"/>
      <c r="AH105" s="61"/>
      <c r="AI105" s="57">
        <v>2</v>
      </c>
      <c r="AJ105" s="61"/>
      <c r="AK105" s="57">
        <v>2</v>
      </c>
    </row>
    <row r="106" spans="1:37" ht="15.75">
      <c r="A106" s="6" t="s">
        <v>243</v>
      </c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19"/>
      <c r="M106" s="19"/>
      <c r="N106" s="17">
        <v>11</v>
      </c>
      <c r="O106" s="17">
        <v>0</v>
      </c>
      <c r="P106" s="29"/>
      <c r="Q106" s="29"/>
      <c r="R106" s="37">
        <v>15</v>
      </c>
      <c r="S106" s="37">
        <v>0</v>
      </c>
      <c r="T106" s="8">
        <v>11</v>
      </c>
      <c r="U106" s="8">
        <v>0</v>
      </c>
      <c r="V106" s="8">
        <v>23</v>
      </c>
      <c r="W106" s="8">
        <v>1</v>
      </c>
      <c r="X106" s="8">
        <f t="shared" si="26"/>
        <v>60</v>
      </c>
      <c r="Y106" s="8">
        <f t="shared" si="29"/>
        <v>1</v>
      </c>
      <c r="Z106" s="40">
        <v>7.33</v>
      </c>
      <c r="AA106" s="8">
        <f t="shared" si="27"/>
        <v>60</v>
      </c>
      <c r="AB106" s="8">
        <f t="shared" si="28"/>
        <v>8.1855388813096859</v>
      </c>
    </row>
    <row r="107" spans="1:37" ht="16.5" thickBot="1">
      <c r="A107" s="6"/>
      <c r="B107" s="17"/>
      <c r="C107" s="17"/>
      <c r="D107" s="17"/>
      <c r="E107" s="17"/>
      <c r="F107" s="8"/>
      <c r="G107" s="8"/>
      <c r="H107" s="8"/>
      <c r="I107" s="8"/>
      <c r="J107" s="8"/>
      <c r="K107" s="8"/>
      <c r="L107" s="19"/>
      <c r="M107" s="19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40"/>
      <c r="AA107" s="1"/>
      <c r="AB107" s="1"/>
      <c r="AD107" s="64">
        <f t="shared" ref="AD107:AK107" si="30">SUM(AD95:AD105)</f>
        <v>11.33</v>
      </c>
      <c r="AE107" s="65">
        <f t="shared" si="30"/>
        <v>16.670000000000002</v>
      </c>
      <c r="AF107" s="65">
        <f t="shared" si="30"/>
        <v>1</v>
      </c>
      <c r="AG107" s="65">
        <f t="shared" si="30"/>
        <v>6.67</v>
      </c>
      <c r="AH107" s="65">
        <f t="shared" si="30"/>
        <v>1</v>
      </c>
      <c r="AI107" s="65">
        <f t="shared" si="30"/>
        <v>17</v>
      </c>
      <c r="AJ107" s="65">
        <f t="shared" si="30"/>
        <v>7</v>
      </c>
      <c r="AK107" s="65">
        <f t="shared" si="30"/>
        <v>7.33</v>
      </c>
    </row>
    <row r="108" spans="1:37" ht="16.5" thickTop="1">
      <c r="A108" s="6" t="s">
        <v>32</v>
      </c>
      <c r="B108" s="17">
        <v>0</v>
      </c>
      <c r="C108" s="17">
        <v>2</v>
      </c>
      <c r="D108" s="8">
        <v>1</v>
      </c>
      <c r="E108" s="8">
        <v>2</v>
      </c>
      <c r="F108" s="8">
        <v>4</v>
      </c>
      <c r="G108" s="8">
        <v>1</v>
      </c>
      <c r="H108" s="8">
        <v>1</v>
      </c>
      <c r="I108" s="8">
        <v>4</v>
      </c>
      <c r="J108" s="8">
        <v>4</v>
      </c>
      <c r="K108" s="8">
        <v>0</v>
      </c>
      <c r="L108" s="19"/>
      <c r="M108" s="19"/>
      <c r="N108" s="8">
        <v>0</v>
      </c>
      <c r="O108" s="8">
        <v>1</v>
      </c>
      <c r="P108" s="8">
        <v>5</v>
      </c>
      <c r="Q108" s="8">
        <v>1</v>
      </c>
      <c r="R108" s="8">
        <v>4</v>
      </c>
      <c r="S108" s="8">
        <v>1</v>
      </c>
      <c r="T108" s="8">
        <v>0</v>
      </c>
      <c r="U108" s="8">
        <v>0</v>
      </c>
      <c r="V108" s="8">
        <v>5</v>
      </c>
      <c r="W108" s="8">
        <v>0</v>
      </c>
      <c r="X108" s="8">
        <f>B108+D108+F108+H108+J108+L108+N108+P108+R108+T108+V108</f>
        <v>24</v>
      </c>
      <c r="Y108" s="8">
        <f>C108+E108+G108+K108+O108+M108+I108+Q108+S108+U108+W108</f>
        <v>12</v>
      </c>
      <c r="Z108" s="40"/>
      <c r="AA108" s="1"/>
      <c r="AB108" s="1"/>
    </row>
    <row r="109" spans="1:37" ht="15.75">
      <c r="A109" s="6" t="s">
        <v>17</v>
      </c>
      <c r="B109" s="17">
        <f>SUM(B95:B108)</f>
        <v>50</v>
      </c>
      <c r="C109" s="17">
        <f>SUM(C95:C108)</f>
        <v>6</v>
      </c>
      <c r="D109" s="17">
        <f t="shared" ref="D109:I109" si="31">SUM(D91:D108)</f>
        <v>63</v>
      </c>
      <c r="E109" s="17">
        <f t="shared" si="31"/>
        <v>5</v>
      </c>
      <c r="F109" s="17">
        <f t="shared" si="31"/>
        <v>87</v>
      </c>
      <c r="G109" s="17">
        <f t="shared" si="31"/>
        <v>3</v>
      </c>
      <c r="H109" s="17">
        <f t="shared" si="31"/>
        <v>71</v>
      </c>
      <c r="I109" s="17">
        <f t="shared" si="31"/>
        <v>6</v>
      </c>
      <c r="J109" s="17">
        <f>SUM(J95:J108)</f>
        <v>88</v>
      </c>
      <c r="K109" s="17">
        <f>SUM(K95:K108)</f>
        <v>6</v>
      </c>
      <c r="L109" s="19"/>
      <c r="M109" s="19"/>
      <c r="N109" s="17">
        <f>SUM(N95:N108)</f>
        <v>52</v>
      </c>
      <c r="O109" s="17">
        <f>SUM(O95:O108)</f>
        <v>6</v>
      </c>
      <c r="P109" s="17">
        <f t="shared" ref="P109:Z109" si="32">SUM(P91:P108)</f>
        <v>64</v>
      </c>
      <c r="Q109" s="17">
        <f t="shared" si="32"/>
        <v>6</v>
      </c>
      <c r="R109" s="17">
        <f t="shared" si="32"/>
        <v>82</v>
      </c>
      <c r="S109" s="17">
        <f t="shared" si="32"/>
        <v>5</v>
      </c>
      <c r="T109" s="17">
        <f t="shared" si="32"/>
        <v>44</v>
      </c>
      <c r="U109" s="17">
        <f t="shared" si="32"/>
        <v>6</v>
      </c>
      <c r="V109" s="17">
        <f t="shared" si="32"/>
        <v>98</v>
      </c>
      <c r="W109" s="17">
        <f t="shared" si="32"/>
        <v>4</v>
      </c>
      <c r="X109" s="8">
        <f t="shared" si="32"/>
        <v>699</v>
      </c>
      <c r="Y109" s="8">
        <f t="shared" si="32"/>
        <v>50</v>
      </c>
      <c r="Z109" s="40">
        <f t="shared" si="32"/>
        <v>91.5</v>
      </c>
      <c r="AA109" s="1"/>
      <c r="AB109" s="1"/>
    </row>
    <row r="110" spans="1:37" s="92" customFormat="1" ht="15.75">
      <c r="A110" s="16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68"/>
      <c r="AA110" s="103"/>
      <c r="AB110" s="103"/>
    </row>
    <row r="111" spans="1:37" s="92" customFormat="1" ht="15.75">
      <c r="A111" s="16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68"/>
      <c r="AA111" s="103"/>
      <c r="AB111" s="103"/>
    </row>
    <row r="112" spans="1:37" ht="19.5" customHeight="1">
      <c r="A112" s="146" t="s">
        <v>82</v>
      </c>
      <c r="B112" s="146"/>
      <c r="C112" s="146"/>
      <c r="D112" s="146"/>
      <c r="E112" s="146"/>
      <c r="F112" s="146"/>
      <c r="G112" s="146"/>
      <c r="H112" s="146"/>
      <c r="I112" s="146"/>
      <c r="J112" s="146"/>
      <c r="K112" s="146"/>
      <c r="L112" s="146"/>
      <c r="M112" s="146"/>
      <c r="N112" s="146"/>
      <c r="O112" s="146"/>
      <c r="P112" s="146"/>
      <c r="Q112" s="146"/>
      <c r="R112" s="146"/>
      <c r="S112" s="146"/>
      <c r="T112" s="146"/>
      <c r="U112" s="146"/>
      <c r="V112" s="146"/>
      <c r="W112" s="146"/>
      <c r="X112" s="146"/>
      <c r="Y112" s="146"/>
      <c r="Z112" s="146"/>
      <c r="AA112" s="147"/>
      <c r="AB112" s="147"/>
    </row>
    <row r="113" spans="1:31" ht="15.75">
      <c r="A113" s="2" t="s">
        <v>0</v>
      </c>
      <c r="B113" s="142" t="s">
        <v>2</v>
      </c>
      <c r="C113" s="143"/>
      <c r="D113" s="142" t="s">
        <v>2</v>
      </c>
      <c r="E113" s="143"/>
      <c r="F113" s="142" t="s">
        <v>5</v>
      </c>
      <c r="G113" s="143"/>
      <c r="H113" s="136" t="s">
        <v>7</v>
      </c>
      <c r="I113" s="137"/>
      <c r="J113" s="136" t="s">
        <v>43</v>
      </c>
      <c r="K113" s="137"/>
      <c r="L113" s="136" t="s">
        <v>9</v>
      </c>
      <c r="M113" s="137"/>
      <c r="N113" s="142" t="s">
        <v>10</v>
      </c>
      <c r="O113" s="143"/>
      <c r="P113" s="142" t="s">
        <v>10</v>
      </c>
      <c r="Q113" s="143"/>
      <c r="R113" s="142" t="s">
        <v>13</v>
      </c>
      <c r="S113" s="143"/>
      <c r="T113" s="142" t="s">
        <v>13</v>
      </c>
      <c r="U113" s="143"/>
      <c r="V113" s="142" t="s">
        <v>13</v>
      </c>
      <c r="W113" s="143"/>
      <c r="X113" s="3" t="s">
        <v>17</v>
      </c>
      <c r="Y113" s="3" t="s">
        <v>17</v>
      </c>
      <c r="Z113" s="11" t="s">
        <v>17</v>
      </c>
      <c r="AA113" s="3" t="s">
        <v>35</v>
      </c>
      <c r="AB113" s="3" t="s">
        <v>39</v>
      </c>
    </row>
    <row r="114" spans="1:31" ht="15.75">
      <c r="A114" s="2" t="s">
        <v>1</v>
      </c>
      <c r="B114" s="144" t="s">
        <v>42</v>
      </c>
      <c r="C114" s="145"/>
      <c r="D114" s="144" t="s">
        <v>4</v>
      </c>
      <c r="E114" s="145"/>
      <c r="F114" s="144" t="s">
        <v>6</v>
      </c>
      <c r="G114" s="145"/>
      <c r="H114" s="138" t="s">
        <v>8</v>
      </c>
      <c r="I114" s="139"/>
      <c r="J114" s="138" t="s">
        <v>44</v>
      </c>
      <c r="K114" s="139"/>
      <c r="L114" s="138"/>
      <c r="M114" s="139"/>
      <c r="N114" s="144" t="s">
        <v>11</v>
      </c>
      <c r="O114" s="145"/>
      <c r="P114" s="144" t="s">
        <v>13</v>
      </c>
      <c r="Q114" s="145"/>
      <c r="R114" s="144" t="s">
        <v>29</v>
      </c>
      <c r="S114" s="145"/>
      <c r="T114" s="144" t="s">
        <v>30</v>
      </c>
      <c r="U114" s="145"/>
      <c r="V114" s="144" t="s">
        <v>16</v>
      </c>
      <c r="W114" s="145"/>
      <c r="X114" s="4" t="s">
        <v>18</v>
      </c>
      <c r="Y114" s="4" t="s">
        <v>38</v>
      </c>
      <c r="Z114" s="12" t="s">
        <v>34</v>
      </c>
      <c r="AA114" s="13" t="s">
        <v>36</v>
      </c>
      <c r="AB114" s="4"/>
      <c r="AD114" s="50" t="s">
        <v>203</v>
      </c>
      <c r="AE114" s="50" t="s">
        <v>225</v>
      </c>
    </row>
    <row r="115" spans="1:31" ht="15.75">
      <c r="A115" s="5" t="s">
        <v>56</v>
      </c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5"/>
      <c r="AB115" s="15"/>
    </row>
    <row r="116" spans="1:31" ht="15.75">
      <c r="A116" s="6" t="s">
        <v>114</v>
      </c>
      <c r="B116" s="17">
        <v>12</v>
      </c>
      <c r="C116" s="17">
        <v>2</v>
      </c>
      <c r="D116" s="17">
        <v>19</v>
      </c>
      <c r="E116" s="17">
        <v>1</v>
      </c>
      <c r="F116" s="8">
        <v>30</v>
      </c>
      <c r="G116" s="8">
        <v>2</v>
      </c>
      <c r="H116" s="29"/>
      <c r="I116" s="29"/>
      <c r="J116" s="8">
        <v>19</v>
      </c>
      <c r="K116" s="8">
        <v>0</v>
      </c>
      <c r="L116" s="8">
        <v>24</v>
      </c>
      <c r="M116" s="8">
        <v>0</v>
      </c>
      <c r="N116" s="30"/>
      <c r="O116" s="30"/>
      <c r="P116" s="8">
        <v>11</v>
      </c>
      <c r="Q116" s="8">
        <v>1</v>
      </c>
      <c r="R116" s="37">
        <v>8</v>
      </c>
      <c r="S116" s="37">
        <v>0</v>
      </c>
      <c r="T116" s="29"/>
      <c r="U116" s="29"/>
      <c r="V116" s="29"/>
      <c r="W116" s="29"/>
      <c r="X116" s="8">
        <f t="shared" ref="X116:X122" si="33">B116+D116+F116+H116+J116+L116+N116+P116+R116+T116+V116</f>
        <v>123</v>
      </c>
      <c r="Y116" s="8">
        <f t="shared" ref="Y116:Y122" si="34">C116+E116+G116+I116+K116+M116+O116+Q116+S116+U116+W116</f>
        <v>6</v>
      </c>
      <c r="Z116" s="41">
        <v>12</v>
      </c>
      <c r="AA116" s="8">
        <f t="shared" ref="AA116:AA123" si="35">X116/Y116</f>
        <v>20.5</v>
      </c>
      <c r="AB116" s="8">
        <f t="shared" ref="AB116:AB123" si="36">X116/Z116</f>
        <v>10.25</v>
      </c>
      <c r="AD116" s="57">
        <v>2</v>
      </c>
      <c r="AE116" s="61"/>
    </row>
    <row r="117" spans="1:31" ht="15.75">
      <c r="A117" s="6" t="s">
        <v>115</v>
      </c>
      <c r="B117" s="17">
        <v>21</v>
      </c>
      <c r="C117" s="17">
        <v>0</v>
      </c>
      <c r="D117" s="17">
        <v>16</v>
      </c>
      <c r="E117" s="17">
        <v>0</v>
      </c>
      <c r="F117" s="8">
        <v>18</v>
      </c>
      <c r="G117" s="8">
        <v>0</v>
      </c>
      <c r="H117" s="8">
        <v>12</v>
      </c>
      <c r="I117" s="8">
        <v>0</v>
      </c>
      <c r="J117" s="29"/>
      <c r="K117" s="29"/>
      <c r="L117" s="8">
        <v>22</v>
      </c>
      <c r="M117" s="8">
        <v>1</v>
      </c>
      <c r="N117" s="30"/>
      <c r="O117" s="30"/>
      <c r="P117" s="8">
        <v>19</v>
      </c>
      <c r="Q117" s="8">
        <v>0</v>
      </c>
      <c r="R117" s="8">
        <v>6</v>
      </c>
      <c r="S117" s="8">
        <v>2</v>
      </c>
      <c r="T117" s="29"/>
      <c r="U117" s="29"/>
      <c r="V117" s="29"/>
      <c r="W117" s="29"/>
      <c r="X117" s="8">
        <f t="shared" si="33"/>
        <v>114</v>
      </c>
      <c r="Y117" s="8">
        <f t="shared" si="34"/>
        <v>3</v>
      </c>
      <c r="Z117" s="41">
        <v>12</v>
      </c>
      <c r="AA117" s="8">
        <f t="shared" si="35"/>
        <v>38</v>
      </c>
      <c r="AB117" s="8">
        <f t="shared" si="36"/>
        <v>9.5</v>
      </c>
      <c r="AD117" s="57">
        <v>1.67</v>
      </c>
      <c r="AE117" s="57">
        <v>2</v>
      </c>
    </row>
    <row r="118" spans="1:31" ht="15.75">
      <c r="A118" s="6" t="s">
        <v>143</v>
      </c>
      <c r="B118" s="17">
        <v>17</v>
      </c>
      <c r="C118" s="17">
        <v>0</v>
      </c>
      <c r="D118" s="29"/>
      <c r="E118" s="29"/>
      <c r="F118" s="29"/>
      <c r="G118" s="29"/>
      <c r="H118" s="8">
        <v>26</v>
      </c>
      <c r="I118" s="8">
        <v>0</v>
      </c>
      <c r="J118" s="29"/>
      <c r="K118" s="29"/>
      <c r="L118" s="29"/>
      <c r="M118" s="29"/>
      <c r="N118" s="30"/>
      <c r="O118" s="30"/>
      <c r="P118" s="29"/>
      <c r="Q118" s="29"/>
      <c r="R118" s="29"/>
      <c r="S118" s="29"/>
      <c r="T118" s="29"/>
      <c r="U118" s="29"/>
      <c r="V118" s="29"/>
      <c r="W118" s="29"/>
      <c r="X118" s="8">
        <f t="shared" si="33"/>
        <v>43</v>
      </c>
      <c r="Y118" s="8">
        <f t="shared" si="34"/>
        <v>0</v>
      </c>
      <c r="Z118" s="41">
        <v>4</v>
      </c>
      <c r="AA118" s="8"/>
      <c r="AB118" s="8">
        <f t="shared" si="36"/>
        <v>10.75</v>
      </c>
      <c r="AD118" s="57">
        <v>2</v>
      </c>
      <c r="AE118" s="57">
        <v>1.5</v>
      </c>
    </row>
    <row r="119" spans="1:31" ht="15.75">
      <c r="A119" s="6" t="s">
        <v>116</v>
      </c>
      <c r="B119" s="17">
        <v>14</v>
      </c>
      <c r="C119" s="17">
        <v>0</v>
      </c>
      <c r="D119" s="29"/>
      <c r="E119" s="29"/>
      <c r="F119" s="37">
        <v>24</v>
      </c>
      <c r="G119" s="37">
        <v>1</v>
      </c>
      <c r="H119" s="8" t="s">
        <v>140</v>
      </c>
      <c r="I119" s="8" t="s">
        <v>141</v>
      </c>
      <c r="J119" s="8">
        <v>19</v>
      </c>
      <c r="K119" s="8">
        <v>1</v>
      </c>
      <c r="L119" s="8" t="s">
        <v>140</v>
      </c>
      <c r="M119" s="8" t="s">
        <v>141</v>
      </c>
      <c r="N119" s="30"/>
      <c r="O119" s="30"/>
      <c r="P119" s="8" t="s">
        <v>140</v>
      </c>
      <c r="Q119" s="8" t="s">
        <v>141</v>
      </c>
      <c r="R119" s="8" t="s">
        <v>140</v>
      </c>
      <c r="S119" s="8" t="s">
        <v>141</v>
      </c>
      <c r="T119" s="29"/>
      <c r="U119" s="29"/>
      <c r="V119" s="29"/>
      <c r="W119" s="29"/>
      <c r="X119" s="8">
        <f>B119+D119+F119+J119</f>
        <v>57</v>
      </c>
      <c r="Y119" s="8">
        <f>C119+E119+G119+K119</f>
        <v>2</v>
      </c>
      <c r="Z119" s="41">
        <v>5.67</v>
      </c>
      <c r="AA119" s="8">
        <f t="shared" si="35"/>
        <v>28.5</v>
      </c>
      <c r="AB119" s="8">
        <f t="shared" si="36"/>
        <v>10.052910052910054</v>
      </c>
      <c r="AD119" s="57" t="s">
        <v>235</v>
      </c>
      <c r="AE119" s="57">
        <v>2</v>
      </c>
    </row>
    <row r="120" spans="1:31" ht="15.75">
      <c r="A120" s="6" t="s">
        <v>142</v>
      </c>
      <c r="B120" s="17">
        <v>23</v>
      </c>
      <c r="C120" s="17">
        <v>0</v>
      </c>
      <c r="D120" s="29"/>
      <c r="E120" s="29"/>
      <c r="F120" s="29"/>
      <c r="G120" s="29"/>
      <c r="H120" s="8">
        <v>33</v>
      </c>
      <c r="I120" s="8">
        <v>0</v>
      </c>
      <c r="J120" s="8">
        <v>11</v>
      </c>
      <c r="K120" s="8">
        <v>0</v>
      </c>
      <c r="L120" s="8">
        <v>25</v>
      </c>
      <c r="M120" s="8">
        <v>0</v>
      </c>
      <c r="N120" s="30"/>
      <c r="O120" s="30"/>
      <c r="P120" s="8">
        <v>8</v>
      </c>
      <c r="Q120" s="8">
        <v>1</v>
      </c>
      <c r="R120" s="8">
        <v>13</v>
      </c>
      <c r="S120" s="8">
        <v>0</v>
      </c>
      <c r="T120" s="29"/>
      <c r="U120" s="29"/>
      <c r="V120" s="29"/>
      <c r="W120" s="29"/>
      <c r="X120" s="8">
        <f t="shared" si="33"/>
        <v>113</v>
      </c>
      <c r="Y120" s="8">
        <f t="shared" si="34"/>
        <v>1</v>
      </c>
      <c r="Z120" s="41">
        <v>10</v>
      </c>
      <c r="AA120" s="8">
        <f t="shared" si="35"/>
        <v>113</v>
      </c>
      <c r="AB120" s="8">
        <f t="shared" si="36"/>
        <v>11.3</v>
      </c>
      <c r="AD120" s="57" t="s">
        <v>235</v>
      </c>
      <c r="AE120" s="57">
        <v>2</v>
      </c>
    </row>
    <row r="121" spans="1:31" ht="15.75">
      <c r="A121" s="6" t="s">
        <v>117</v>
      </c>
      <c r="B121" s="29"/>
      <c r="C121" s="29"/>
      <c r="D121" s="17">
        <v>17</v>
      </c>
      <c r="E121" s="17">
        <v>1</v>
      </c>
      <c r="F121" s="8">
        <v>21</v>
      </c>
      <c r="G121" s="8">
        <v>1</v>
      </c>
      <c r="H121" s="8">
        <v>18</v>
      </c>
      <c r="I121" s="8">
        <v>1</v>
      </c>
      <c r="J121" s="37">
        <v>16</v>
      </c>
      <c r="K121" s="37">
        <v>0</v>
      </c>
      <c r="L121" s="8">
        <v>17</v>
      </c>
      <c r="M121" s="8">
        <v>1</v>
      </c>
      <c r="N121" s="30"/>
      <c r="O121" s="30"/>
      <c r="P121" s="8">
        <v>6</v>
      </c>
      <c r="Q121" s="8">
        <v>0</v>
      </c>
      <c r="R121" s="8">
        <v>19</v>
      </c>
      <c r="S121" s="8">
        <v>0</v>
      </c>
      <c r="T121" s="29"/>
      <c r="U121" s="29"/>
      <c r="V121" s="29"/>
      <c r="W121" s="29"/>
      <c r="X121" s="8">
        <f t="shared" si="33"/>
        <v>114</v>
      </c>
      <c r="Y121" s="8">
        <f t="shared" si="34"/>
        <v>4</v>
      </c>
      <c r="Z121" s="41">
        <v>11.5</v>
      </c>
      <c r="AA121" s="8">
        <f t="shared" si="35"/>
        <v>28.5</v>
      </c>
      <c r="AB121" s="8">
        <f t="shared" si="36"/>
        <v>9.9130434782608692</v>
      </c>
      <c r="AD121" s="57" t="s">
        <v>235</v>
      </c>
      <c r="AE121" s="57">
        <v>2</v>
      </c>
    </row>
    <row r="122" spans="1:31" ht="16.5" thickBot="1">
      <c r="A122" s="6" t="s">
        <v>118</v>
      </c>
      <c r="B122" s="29"/>
      <c r="C122" s="29"/>
      <c r="D122" s="17">
        <v>13</v>
      </c>
      <c r="E122" s="17">
        <v>2</v>
      </c>
      <c r="F122" s="29"/>
      <c r="G122" s="29"/>
      <c r="H122" s="29"/>
      <c r="I122" s="29"/>
      <c r="J122" s="29"/>
      <c r="K122" s="29"/>
      <c r="L122" s="29"/>
      <c r="M122" s="29"/>
      <c r="N122" s="30"/>
      <c r="O122" s="30"/>
      <c r="P122" s="29"/>
      <c r="Q122" s="29"/>
      <c r="R122" s="29"/>
      <c r="S122" s="29"/>
      <c r="T122" s="29"/>
      <c r="U122" s="29"/>
      <c r="V122" s="29"/>
      <c r="W122" s="29"/>
      <c r="X122" s="8">
        <f t="shared" si="33"/>
        <v>13</v>
      </c>
      <c r="Y122" s="8">
        <f t="shared" si="34"/>
        <v>2</v>
      </c>
      <c r="Z122" s="41">
        <v>2</v>
      </c>
      <c r="AA122" s="8">
        <f t="shared" si="35"/>
        <v>6.5</v>
      </c>
      <c r="AB122" s="8">
        <f t="shared" si="36"/>
        <v>6.5</v>
      </c>
      <c r="AD122" s="65">
        <f>SUM(AD116:AD121)</f>
        <v>5.67</v>
      </c>
      <c r="AE122" s="65">
        <f>SUM(AE116:AE121)</f>
        <v>9.5</v>
      </c>
    </row>
    <row r="123" spans="1:31" ht="16.5" thickTop="1">
      <c r="A123" s="6" t="s">
        <v>69</v>
      </c>
      <c r="B123" s="17" t="s">
        <v>140</v>
      </c>
      <c r="C123" s="17" t="s">
        <v>141</v>
      </c>
      <c r="D123" s="17">
        <v>18</v>
      </c>
      <c r="E123" s="17">
        <v>0</v>
      </c>
      <c r="F123" s="8">
        <v>24</v>
      </c>
      <c r="G123" s="8">
        <v>0</v>
      </c>
      <c r="H123" s="8">
        <v>14</v>
      </c>
      <c r="I123" s="8">
        <v>1</v>
      </c>
      <c r="J123" s="8">
        <v>26</v>
      </c>
      <c r="K123" s="8">
        <v>1</v>
      </c>
      <c r="L123" s="8">
        <v>23</v>
      </c>
      <c r="M123" s="8">
        <v>0</v>
      </c>
      <c r="N123" s="30"/>
      <c r="O123" s="30"/>
      <c r="P123" s="8">
        <v>19</v>
      </c>
      <c r="Q123" s="8">
        <v>1</v>
      </c>
      <c r="R123" s="8">
        <v>12</v>
      </c>
      <c r="S123" s="8">
        <v>0</v>
      </c>
      <c r="T123" s="29"/>
      <c r="U123" s="29"/>
      <c r="V123" s="29"/>
      <c r="W123" s="29"/>
      <c r="X123" s="8">
        <f>D123+F123+H123+J123+L123+N123+P123+R123+T123+V123</f>
        <v>136</v>
      </c>
      <c r="Y123" s="8">
        <f>E123+G123+I123+K123+M123+O123+Q123+S123+U123+W123</f>
        <v>3</v>
      </c>
      <c r="Z123" s="41">
        <v>12</v>
      </c>
      <c r="AA123" s="8">
        <f t="shared" si="35"/>
        <v>45.333333333333336</v>
      </c>
      <c r="AB123" s="8">
        <f t="shared" si="36"/>
        <v>11.333333333333334</v>
      </c>
    </row>
    <row r="124" spans="1:31" ht="15.75">
      <c r="A124" s="6"/>
      <c r="B124" s="17"/>
      <c r="C124" s="17"/>
      <c r="D124" s="17"/>
      <c r="E124" s="17"/>
      <c r="F124" s="8"/>
      <c r="G124" s="8"/>
      <c r="H124" s="8"/>
      <c r="I124" s="8"/>
      <c r="J124" s="8"/>
      <c r="K124" s="8"/>
      <c r="L124" s="8"/>
      <c r="M124" s="8"/>
      <c r="N124" s="30"/>
      <c r="O124" s="30"/>
      <c r="P124" s="8"/>
      <c r="Q124" s="8"/>
      <c r="R124" s="8"/>
      <c r="S124" s="8"/>
      <c r="T124" s="29"/>
      <c r="U124" s="29"/>
      <c r="V124" s="29"/>
      <c r="W124" s="29"/>
      <c r="X124" s="8"/>
      <c r="Y124" s="8"/>
      <c r="Z124" s="40"/>
      <c r="AA124" s="1"/>
      <c r="AB124" s="1"/>
    </row>
    <row r="125" spans="1:31" ht="15.75">
      <c r="A125" s="6" t="s">
        <v>32</v>
      </c>
      <c r="B125" s="17">
        <v>5</v>
      </c>
      <c r="C125" s="17">
        <v>3</v>
      </c>
      <c r="D125" s="8">
        <v>10</v>
      </c>
      <c r="E125" s="8">
        <v>0</v>
      </c>
      <c r="F125" s="8">
        <v>3</v>
      </c>
      <c r="G125" s="8">
        <v>2</v>
      </c>
      <c r="H125" s="8">
        <v>4</v>
      </c>
      <c r="I125" s="8">
        <v>1</v>
      </c>
      <c r="J125" s="8">
        <v>9</v>
      </c>
      <c r="K125" s="8">
        <v>4</v>
      </c>
      <c r="L125" s="8">
        <v>0</v>
      </c>
      <c r="M125" s="8">
        <v>1</v>
      </c>
      <c r="N125" s="30"/>
      <c r="O125" s="30"/>
      <c r="P125" s="8">
        <v>4</v>
      </c>
      <c r="Q125" s="8">
        <v>1</v>
      </c>
      <c r="R125" s="8">
        <v>1</v>
      </c>
      <c r="S125" s="8">
        <v>2</v>
      </c>
      <c r="T125" s="29"/>
      <c r="U125" s="29"/>
      <c r="V125" s="29"/>
      <c r="W125" s="29"/>
      <c r="X125" s="8">
        <f>B125+D125+F125+H125+J125+L125+N125+P125+R125+T125+V125</f>
        <v>36</v>
      </c>
      <c r="Y125" s="8">
        <f>C125+E125+G125+I125+K125+M125+O125+Q125+S125+U125+W125</f>
        <v>14</v>
      </c>
      <c r="Z125" s="40"/>
      <c r="AA125" s="1"/>
      <c r="AB125" s="1"/>
    </row>
    <row r="126" spans="1:31" ht="15.75">
      <c r="A126" s="6" t="s">
        <v>17</v>
      </c>
      <c r="B126" s="17">
        <f t="shared" ref="B126:M126" si="37">SUM(B116:B125)</f>
        <v>92</v>
      </c>
      <c r="C126" s="17">
        <f t="shared" si="37"/>
        <v>5</v>
      </c>
      <c r="D126" s="17">
        <f t="shared" si="37"/>
        <v>93</v>
      </c>
      <c r="E126" s="17">
        <f t="shared" si="37"/>
        <v>4</v>
      </c>
      <c r="F126" s="17">
        <f t="shared" si="37"/>
        <v>120</v>
      </c>
      <c r="G126" s="17">
        <f t="shared" si="37"/>
        <v>6</v>
      </c>
      <c r="H126" s="17">
        <f t="shared" si="37"/>
        <v>107</v>
      </c>
      <c r="I126" s="17">
        <f t="shared" si="37"/>
        <v>3</v>
      </c>
      <c r="J126" s="17">
        <f t="shared" si="37"/>
        <v>100</v>
      </c>
      <c r="K126" s="17">
        <f t="shared" si="37"/>
        <v>6</v>
      </c>
      <c r="L126" s="17">
        <f t="shared" si="37"/>
        <v>111</v>
      </c>
      <c r="M126" s="17">
        <f t="shared" si="37"/>
        <v>3</v>
      </c>
      <c r="N126" s="30"/>
      <c r="O126" s="30"/>
      <c r="P126" s="8">
        <f>SUM(P116:P125)</f>
        <v>67</v>
      </c>
      <c r="Q126" s="8">
        <f>SUM(Q116:Q125)</f>
        <v>4</v>
      </c>
      <c r="R126" s="17">
        <f>SUM(R116:R125)</f>
        <v>59</v>
      </c>
      <c r="S126" s="17">
        <f>SUM(S116:S125)</f>
        <v>4</v>
      </c>
      <c r="T126" s="29"/>
      <c r="U126" s="29"/>
      <c r="V126" s="29"/>
      <c r="W126" s="29"/>
      <c r="X126" s="8">
        <f>SUM(X116:X125)</f>
        <v>749</v>
      </c>
      <c r="Y126" s="8">
        <f>SUM(Y116:Y125)</f>
        <v>35</v>
      </c>
      <c r="Z126" s="40">
        <f>SUM(Z116:Z125)</f>
        <v>69.17</v>
      </c>
      <c r="AA126" s="1"/>
      <c r="AB126" s="1"/>
    </row>
    <row r="127" spans="1:31" ht="15.75">
      <c r="A127" s="10"/>
      <c r="B127" s="16"/>
      <c r="C127" s="16"/>
      <c r="D127" s="20"/>
      <c r="E127" s="20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1"/>
      <c r="AB127" s="1"/>
    </row>
  </sheetData>
  <mergeCells count="167">
    <mergeCell ref="A1:AB1"/>
    <mergeCell ref="A38:AB38"/>
    <mergeCell ref="A57:AB57"/>
    <mergeCell ref="B59:C59"/>
    <mergeCell ref="D59:E59"/>
    <mergeCell ref="F59:G59"/>
    <mergeCell ref="H59:I59"/>
    <mergeCell ref="J59:K59"/>
    <mergeCell ref="A91:AB91"/>
    <mergeCell ref="N114:O114"/>
    <mergeCell ref="P114:Q114"/>
    <mergeCell ref="R114:S114"/>
    <mergeCell ref="T114:U114"/>
    <mergeCell ref="V114:W114"/>
    <mergeCell ref="B114:C114"/>
    <mergeCell ref="D114:E114"/>
    <mergeCell ref="F114:G114"/>
    <mergeCell ref="H114:I114"/>
    <mergeCell ref="L114:M114"/>
    <mergeCell ref="J114:K114"/>
    <mergeCell ref="V113:W113"/>
    <mergeCell ref="N113:O113"/>
    <mergeCell ref="P113:Q113"/>
    <mergeCell ref="R113:S113"/>
    <mergeCell ref="T113:U113"/>
    <mergeCell ref="N93:O93"/>
    <mergeCell ref="P93:Q93"/>
    <mergeCell ref="R93:S93"/>
    <mergeCell ref="T93:U93"/>
    <mergeCell ref="V93:W93"/>
    <mergeCell ref="B93:C93"/>
    <mergeCell ref="D93:E93"/>
    <mergeCell ref="F93:G93"/>
    <mergeCell ref="H93:I93"/>
    <mergeCell ref="T92:U92"/>
    <mergeCell ref="L93:M93"/>
    <mergeCell ref="J93:K93"/>
    <mergeCell ref="J113:K113"/>
    <mergeCell ref="B113:C113"/>
    <mergeCell ref="D113:E113"/>
    <mergeCell ref="F113:G113"/>
    <mergeCell ref="H113:I113"/>
    <mergeCell ref="L113:M113"/>
    <mergeCell ref="A112:AB112"/>
    <mergeCell ref="J77:K77"/>
    <mergeCell ref="V92:W92"/>
    <mergeCell ref="N77:O77"/>
    <mergeCell ref="P77:Q77"/>
    <mergeCell ref="R77:S77"/>
    <mergeCell ref="T77:U77"/>
    <mergeCell ref="V77:W77"/>
    <mergeCell ref="N92:O92"/>
    <mergeCell ref="P92:Q92"/>
    <mergeCell ref="R92:S92"/>
    <mergeCell ref="L59:M59"/>
    <mergeCell ref="L76:M76"/>
    <mergeCell ref="N76:O76"/>
    <mergeCell ref="J92:K92"/>
    <mergeCell ref="B92:C92"/>
    <mergeCell ref="D92:E92"/>
    <mergeCell ref="F92:G92"/>
    <mergeCell ref="H92:I92"/>
    <mergeCell ref="N84:O84"/>
    <mergeCell ref="B77:C77"/>
    <mergeCell ref="V76:W76"/>
    <mergeCell ref="N59:O59"/>
    <mergeCell ref="P59:Q59"/>
    <mergeCell ref="R59:S59"/>
    <mergeCell ref="T59:U59"/>
    <mergeCell ref="V59:W59"/>
    <mergeCell ref="A75:AB75"/>
    <mergeCell ref="R66:S66"/>
    <mergeCell ref="A60:B60"/>
    <mergeCell ref="J76:K76"/>
    <mergeCell ref="B76:C76"/>
    <mergeCell ref="D76:E76"/>
    <mergeCell ref="F76:G76"/>
    <mergeCell ref="H76:I76"/>
    <mergeCell ref="L92:M92"/>
    <mergeCell ref="D77:E77"/>
    <mergeCell ref="F77:G77"/>
    <mergeCell ref="H77:I77"/>
    <mergeCell ref="L77:M77"/>
    <mergeCell ref="R58:S58"/>
    <mergeCell ref="T58:U58"/>
    <mergeCell ref="P76:Q76"/>
    <mergeCell ref="R76:S76"/>
    <mergeCell ref="T76:U76"/>
    <mergeCell ref="N67:O67"/>
    <mergeCell ref="F40:G40"/>
    <mergeCell ref="H40:I40"/>
    <mergeCell ref="V58:W58"/>
    <mergeCell ref="N40:O40"/>
    <mergeCell ref="P40:Q40"/>
    <mergeCell ref="R40:S40"/>
    <mergeCell ref="T40:U40"/>
    <mergeCell ref="V40:W40"/>
    <mergeCell ref="N58:O58"/>
    <mergeCell ref="P58:Q58"/>
    <mergeCell ref="L40:M40"/>
    <mergeCell ref="J40:K40"/>
    <mergeCell ref="J58:K58"/>
    <mergeCell ref="B58:C58"/>
    <mergeCell ref="D58:E58"/>
    <mergeCell ref="F58:G58"/>
    <mergeCell ref="H58:I58"/>
    <mergeCell ref="L58:M58"/>
    <mergeCell ref="B40:C40"/>
    <mergeCell ref="D40:E40"/>
    <mergeCell ref="D14:E14"/>
    <mergeCell ref="V39:W39"/>
    <mergeCell ref="N23:O23"/>
    <mergeCell ref="P23:Q23"/>
    <mergeCell ref="R23:S23"/>
    <mergeCell ref="T23:U23"/>
    <mergeCell ref="V23:W23"/>
    <mergeCell ref="L23:M23"/>
    <mergeCell ref="J23:K23"/>
    <mergeCell ref="J39:K39"/>
    <mergeCell ref="B39:C39"/>
    <mergeCell ref="D39:E39"/>
    <mergeCell ref="F39:G39"/>
    <mergeCell ref="H39:I39"/>
    <mergeCell ref="B23:C23"/>
    <mergeCell ref="D23:E23"/>
    <mergeCell ref="F23:G23"/>
    <mergeCell ref="H23:I23"/>
    <mergeCell ref="T39:U39"/>
    <mergeCell ref="N22:O22"/>
    <mergeCell ref="P22:Q22"/>
    <mergeCell ref="R22:S22"/>
    <mergeCell ref="T22:U22"/>
    <mergeCell ref="L39:M39"/>
    <mergeCell ref="N39:O39"/>
    <mergeCell ref="P39:Q39"/>
    <mergeCell ref="R39:S39"/>
    <mergeCell ref="V22:W22"/>
    <mergeCell ref="B22:C22"/>
    <mergeCell ref="D22:E22"/>
    <mergeCell ref="F22:G22"/>
    <mergeCell ref="H22:I22"/>
    <mergeCell ref="L22:M22"/>
    <mergeCell ref="J22:K22"/>
    <mergeCell ref="P3:Q3"/>
    <mergeCell ref="R2:S2"/>
    <mergeCell ref="T2:U2"/>
    <mergeCell ref="V2:W2"/>
    <mergeCell ref="R3:S3"/>
    <mergeCell ref="T3:U3"/>
    <mergeCell ref="V3:W3"/>
    <mergeCell ref="P2:Q2"/>
    <mergeCell ref="A21:Z21"/>
    <mergeCell ref="B2:C2"/>
    <mergeCell ref="B3:C3"/>
    <mergeCell ref="D2:E2"/>
    <mergeCell ref="D3:E3"/>
    <mergeCell ref="F2:G2"/>
    <mergeCell ref="F3:G3"/>
    <mergeCell ref="H2:I2"/>
    <mergeCell ref="H3:I3"/>
    <mergeCell ref="J2:K2"/>
    <mergeCell ref="J3:K3"/>
    <mergeCell ref="D13:E13"/>
    <mergeCell ref="L3:M3"/>
    <mergeCell ref="N2:O2"/>
    <mergeCell ref="N3:O3"/>
    <mergeCell ref="L2:M2"/>
  </mergeCells>
  <phoneticPr fontId="0" type="noConversion"/>
  <pageMargins left="0.19685039370078741" right="0.19685039370078741" top="0" bottom="0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148"/>
  <sheetViews>
    <sheetView tabSelected="1" topLeftCell="A100" workbookViewId="0">
      <selection activeCell="D129" sqref="D129"/>
    </sheetView>
  </sheetViews>
  <sheetFormatPr defaultRowHeight="15"/>
  <cols>
    <col min="1" max="1" width="20.7109375" customWidth="1"/>
  </cols>
  <sheetData>
    <row r="1" spans="1:16" ht="18.75">
      <c r="A1" s="133" t="s">
        <v>83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</row>
    <row r="2" spans="1:16" ht="15.75">
      <c r="A2" s="2" t="s">
        <v>0</v>
      </c>
      <c r="B2" s="3" t="s">
        <v>2</v>
      </c>
      <c r="C2" s="3" t="s">
        <v>41</v>
      </c>
      <c r="D2" s="3" t="s">
        <v>148</v>
      </c>
      <c r="E2" s="3" t="s">
        <v>88</v>
      </c>
      <c r="F2" s="3" t="s">
        <v>10</v>
      </c>
      <c r="G2" s="3" t="s">
        <v>10</v>
      </c>
      <c r="H2" s="3" t="s">
        <v>12</v>
      </c>
      <c r="I2" s="3" t="s">
        <v>13</v>
      </c>
      <c r="J2" s="3" t="s">
        <v>13</v>
      </c>
      <c r="K2" s="3" t="s">
        <v>13</v>
      </c>
      <c r="L2" s="3" t="s">
        <v>17</v>
      </c>
      <c r="M2" s="3" t="s">
        <v>19</v>
      </c>
      <c r="N2" s="3" t="s">
        <v>21</v>
      </c>
    </row>
    <row r="3" spans="1:16" ht="15.75">
      <c r="A3" s="2" t="s">
        <v>1</v>
      </c>
      <c r="B3" s="4" t="s">
        <v>144</v>
      </c>
      <c r="C3" s="4" t="s">
        <v>188</v>
      </c>
      <c r="D3" s="4" t="s">
        <v>147</v>
      </c>
      <c r="E3" s="4"/>
      <c r="F3" s="4" t="s">
        <v>45</v>
      </c>
      <c r="G3" s="4" t="s">
        <v>46</v>
      </c>
      <c r="H3" s="4" t="s">
        <v>13</v>
      </c>
      <c r="I3" s="4" t="s">
        <v>14</v>
      </c>
      <c r="J3" s="4" t="s">
        <v>15</v>
      </c>
      <c r="K3" s="4" t="s">
        <v>16</v>
      </c>
      <c r="L3" s="4" t="s">
        <v>18</v>
      </c>
      <c r="M3" s="4" t="s">
        <v>20</v>
      </c>
      <c r="N3" s="4"/>
    </row>
    <row r="4" spans="1:16" ht="15.75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6" ht="15.75">
      <c r="A5" s="6" t="s">
        <v>22</v>
      </c>
      <c r="B5" s="59"/>
      <c r="C5" s="29"/>
      <c r="D5" s="29"/>
      <c r="E5" s="8">
        <v>0</v>
      </c>
      <c r="F5" s="29"/>
      <c r="G5" s="29"/>
      <c r="H5" s="53">
        <v>6</v>
      </c>
      <c r="I5" s="29"/>
      <c r="J5" s="29"/>
      <c r="K5" s="29"/>
      <c r="L5" s="8">
        <f t="shared" ref="L5:L13" si="0">SUM(B5:K5)</f>
        <v>6</v>
      </c>
      <c r="M5" s="8">
        <v>1</v>
      </c>
      <c r="N5" s="40">
        <f t="shared" ref="N5:N13" si="1">L5/M5</f>
        <v>6</v>
      </c>
      <c r="O5" s="24" t="s">
        <v>276</v>
      </c>
      <c r="P5">
        <f>L16</f>
        <v>490</v>
      </c>
    </row>
    <row r="6" spans="1:16" ht="15.75">
      <c r="A6" s="6" t="s">
        <v>23</v>
      </c>
      <c r="B6" s="7"/>
      <c r="C6" s="31">
        <v>0</v>
      </c>
      <c r="D6" s="8">
        <v>1</v>
      </c>
      <c r="E6" s="8">
        <v>17</v>
      </c>
      <c r="F6" s="8">
        <v>5</v>
      </c>
      <c r="G6" s="8" t="s">
        <v>124</v>
      </c>
      <c r="H6" s="8">
        <v>7</v>
      </c>
      <c r="I6" s="8">
        <v>6</v>
      </c>
      <c r="J6" s="29"/>
      <c r="K6" s="29"/>
      <c r="L6" s="8">
        <f t="shared" si="0"/>
        <v>36</v>
      </c>
      <c r="M6" s="8">
        <v>5</v>
      </c>
      <c r="N6" s="40">
        <f t="shared" si="1"/>
        <v>7.2</v>
      </c>
      <c r="O6" s="24" t="s">
        <v>276</v>
      </c>
      <c r="P6">
        <f>L36</f>
        <v>544</v>
      </c>
    </row>
    <row r="7" spans="1:16" ht="15.75">
      <c r="A7" s="6" t="s">
        <v>24</v>
      </c>
      <c r="B7" s="7"/>
      <c r="C7" s="8" t="s">
        <v>124</v>
      </c>
      <c r="D7" s="8" t="s">
        <v>124</v>
      </c>
      <c r="E7" s="8">
        <v>5</v>
      </c>
      <c r="F7" s="8" t="s">
        <v>124</v>
      </c>
      <c r="G7" s="8" t="s">
        <v>124</v>
      </c>
      <c r="H7" s="8">
        <v>0</v>
      </c>
      <c r="I7" s="8">
        <v>3</v>
      </c>
      <c r="J7" s="29"/>
      <c r="K7" s="29"/>
      <c r="L7" s="8">
        <f t="shared" si="0"/>
        <v>8</v>
      </c>
      <c r="M7" s="8">
        <v>3</v>
      </c>
      <c r="N7" s="40">
        <f t="shared" si="1"/>
        <v>2.6666666666666665</v>
      </c>
      <c r="O7" s="24" t="s">
        <v>277</v>
      </c>
      <c r="P7">
        <f>L53</f>
        <v>348</v>
      </c>
    </row>
    <row r="8" spans="1:16" ht="15.75">
      <c r="A8" s="6" t="s">
        <v>236</v>
      </c>
      <c r="B8" s="7"/>
      <c r="C8" s="29"/>
      <c r="D8" s="29"/>
      <c r="E8" s="29"/>
      <c r="F8" s="29"/>
      <c r="G8" s="53">
        <v>16</v>
      </c>
      <c r="H8" s="29"/>
      <c r="I8" s="29"/>
      <c r="J8" s="29"/>
      <c r="K8" s="29"/>
      <c r="L8" s="8">
        <f t="shared" si="0"/>
        <v>16</v>
      </c>
      <c r="M8" s="8">
        <v>0</v>
      </c>
      <c r="N8" s="40"/>
      <c r="O8" s="24" t="s">
        <v>278</v>
      </c>
      <c r="P8">
        <f>L72</f>
        <v>427</v>
      </c>
    </row>
    <row r="9" spans="1:16" ht="15.75">
      <c r="A9" s="6" t="s">
        <v>25</v>
      </c>
      <c r="B9" s="8" t="s">
        <v>124</v>
      </c>
      <c r="C9" s="8" t="s">
        <v>124</v>
      </c>
      <c r="D9" s="31">
        <v>5</v>
      </c>
      <c r="E9" s="8">
        <v>0</v>
      </c>
      <c r="F9" s="8">
        <v>3</v>
      </c>
      <c r="G9" s="8">
        <v>9</v>
      </c>
      <c r="H9" s="29"/>
      <c r="I9" s="53">
        <v>5</v>
      </c>
      <c r="J9" s="29"/>
      <c r="K9" s="29"/>
      <c r="L9" s="8">
        <f t="shared" si="0"/>
        <v>22</v>
      </c>
      <c r="M9" s="8">
        <v>3</v>
      </c>
      <c r="N9" s="40">
        <f t="shared" si="1"/>
        <v>7.333333333333333</v>
      </c>
      <c r="O9" s="24" t="s">
        <v>246</v>
      </c>
      <c r="P9">
        <f>L90</f>
        <v>374</v>
      </c>
    </row>
    <row r="10" spans="1:16" ht="15.75">
      <c r="A10" s="6" t="s">
        <v>26</v>
      </c>
      <c r="B10" s="7"/>
      <c r="C10" s="32">
        <v>12</v>
      </c>
      <c r="D10" s="29"/>
      <c r="E10" s="8">
        <v>11</v>
      </c>
      <c r="F10" s="53">
        <v>5</v>
      </c>
      <c r="G10" s="53">
        <v>21</v>
      </c>
      <c r="H10" s="8">
        <v>6</v>
      </c>
      <c r="I10" s="8">
        <v>0</v>
      </c>
      <c r="J10" s="29"/>
      <c r="K10" s="29"/>
      <c r="L10" s="8">
        <f t="shared" si="0"/>
        <v>55</v>
      </c>
      <c r="M10" s="8">
        <v>3</v>
      </c>
      <c r="N10" s="40">
        <f t="shared" si="1"/>
        <v>18.333333333333332</v>
      </c>
      <c r="O10" s="24" t="s">
        <v>279</v>
      </c>
      <c r="P10">
        <f>L109</f>
        <v>537</v>
      </c>
    </row>
    <row r="11" spans="1:16" ht="15.75">
      <c r="A11" s="6" t="s">
        <v>263</v>
      </c>
      <c r="B11" s="7"/>
      <c r="C11" s="32">
        <v>25</v>
      </c>
      <c r="D11" s="8">
        <v>21</v>
      </c>
      <c r="E11" s="29"/>
      <c r="F11" s="8">
        <v>8</v>
      </c>
      <c r="G11" s="29"/>
      <c r="H11" s="29"/>
      <c r="I11" s="8">
        <v>22</v>
      </c>
      <c r="J11" s="29"/>
      <c r="K11" s="29"/>
      <c r="L11" s="8">
        <f t="shared" si="0"/>
        <v>76</v>
      </c>
      <c r="M11" s="8">
        <v>3</v>
      </c>
      <c r="N11" s="40">
        <f t="shared" si="1"/>
        <v>25.333333333333332</v>
      </c>
    </row>
    <row r="12" spans="1:16" ht="15.75">
      <c r="A12" s="6" t="s">
        <v>150</v>
      </c>
      <c r="B12" s="7"/>
      <c r="C12" s="29"/>
      <c r="D12" s="31">
        <v>4</v>
      </c>
      <c r="E12" s="29"/>
      <c r="F12" s="29"/>
      <c r="G12" s="29"/>
      <c r="H12" s="29"/>
      <c r="I12" s="8">
        <v>14</v>
      </c>
      <c r="J12" s="29"/>
      <c r="K12" s="29"/>
      <c r="L12" s="8">
        <f t="shared" si="0"/>
        <v>18</v>
      </c>
      <c r="M12" s="8">
        <v>1</v>
      </c>
      <c r="N12" s="40">
        <f t="shared" si="1"/>
        <v>18</v>
      </c>
      <c r="P12" s="117">
        <f>SUM(P5:P11)</f>
        <v>2720</v>
      </c>
    </row>
    <row r="13" spans="1:16" ht="15.75">
      <c r="A13" s="6" t="s">
        <v>27</v>
      </c>
      <c r="B13" s="7"/>
      <c r="C13" s="17">
        <v>1</v>
      </c>
      <c r="D13" s="8">
        <v>8</v>
      </c>
      <c r="E13" s="31">
        <v>26</v>
      </c>
      <c r="F13" s="8">
        <v>9</v>
      </c>
      <c r="G13" s="8">
        <v>3</v>
      </c>
      <c r="H13" s="53">
        <v>36</v>
      </c>
      <c r="I13" s="29"/>
      <c r="J13" s="29"/>
      <c r="K13" s="29"/>
      <c r="L13" s="8">
        <f t="shared" si="0"/>
        <v>83</v>
      </c>
      <c r="M13" s="8">
        <v>4</v>
      </c>
      <c r="N13" s="40">
        <f t="shared" si="1"/>
        <v>20.75</v>
      </c>
    </row>
    <row r="14" spans="1:16" ht="15.75">
      <c r="A14" s="6"/>
      <c r="B14" s="7"/>
      <c r="C14" s="17"/>
      <c r="D14" s="8"/>
      <c r="E14" s="8"/>
      <c r="F14" s="8"/>
      <c r="G14" s="8"/>
      <c r="H14" s="8"/>
      <c r="I14" s="8"/>
      <c r="J14" s="29"/>
      <c r="K14" s="29"/>
      <c r="L14" s="8"/>
      <c r="M14" s="8"/>
      <c r="N14" s="9"/>
      <c r="P14">
        <f ca="1">'Div 1 Batting'!R13</f>
        <v>4736</v>
      </c>
    </row>
    <row r="15" spans="1:16" ht="15.75">
      <c r="A15" s="6" t="s">
        <v>28</v>
      </c>
      <c r="B15" s="7"/>
      <c r="C15" s="8">
        <v>19</v>
      </c>
      <c r="D15" s="8">
        <v>28</v>
      </c>
      <c r="E15" s="8">
        <v>21</v>
      </c>
      <c r="F15" s="8">
        <v>19</v>
      </c>
      <c r="G15" s="8">
        <v>24</v>
      </c>
      <c r="H15" s="8">
        <v>25</v>
      </c>
      <c r="I15" s="8">
        <v>34</v>
      </c>
      <c r="J15" s="29"/>
      <c r="K15" s="29"/>
      <c r="L15" s="8">
        <f>SUM(B15:K15)</f>
        <v>170</v>
      </c>
      <c r="M15" s="8"/>
      <c r="N15" s="9"/>
    </row>
    <row r="16" spans="1:16" ht="16.5" thickBot="1">
      <c r="A16" s="6" t="s">
        <v>17</v>
      </c>
      <c r="B16" s="19"/>
      <c r="C16" s="17">
        <f t="shared" ref="C16:I16" si="2">SUM(C5:C15)</f>
        <v>57</v>
      </c>
      <c r="D16" s="17">
        <f t="shared" si="2"/>
        <v>67</v>
      </c>
      <c r="E16" s="17">
        <f t="shared" si="2"/>
        <v>80</v>
      </c>
      <c r="F16" s="17">
        <f t="shared" si="2"/>
        <v>49</v>
      </c>
      <c r="G16" s="17">
        <f t="shared" si="2"/>
        <v>73</v>
      </c>
      <c r="H16" s="17">
        <f t="shared" si="2"/>
        <v>80</v>
      </c>
      <c r="I16" s="17">
        <f t="shared" si="2"/>
        <v>84</v>
      </c>
      <c r="J16" s="29"/>
      <c r="K16" s="29"/>
      <c r="L16" s="8">
        <f>SUM(L5:L15)</f>
        <v>490</v>
      </c>
      <c r="M16" s="8">
        <f>SUM(M5:M15)</f>
        <v>23</v>
      </c>
      <c r="N16" s="9"/>
      <c r="P16" s="118">
        <f>SUM(P12:P15)</f>
        <v>7456</v>
      </c>
    </row>
    <row r="17" spans="1:14" ht="16.5" thickTop="1">
      <c r="A17" s="10"/>
      <c r="B17" s="16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</row>
    <row r="18" spans="1:14" ht="15.75">
      <c r="A18" s="10"/>
      <c r="B18" s="16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spans="1:14" ht="18.75">
      <c r="A19" s="133" t="s">
        <v>83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</row>
    <row r="20" spans="1:14" ht="15.75">
      <c r="A20" s="2" t="s">
        <v>0</v>
      </c>
      <c r="B20" s="3" t="s">
        <v>2</v>
      </c>
      <c r="C20" s="3" t="s">
        <v>41</v>
      </c>
      <c r="D20" s="3" t="s">
        <v>148</v>
      </c>
      <c r="E20" s="3" t="s">
        <v>88</v>
      </c>
      <c r="F20" s="3" t="s">
        <v>10</v>
      </c>
      <c r="G20" s="3" t="s">
        <v>10</v>
      </c>
      <c r="H20" s="3" t="s">
        <v>12</v>
      </c>
      <c r="I20" s="3" t="s">
        <v>13</v>
      </c>
      <c r="J20" s="3" t="s">
        <v>13</v>
      </c>
      <c r="K20" s="3" t="s">
        <v>13</v>
      </c>
      <c r="L20" s="3" t="s">
        <v>17</v>
      </c>
      <c r="M20" s="3" t="s">
        <v>19</v>
      </c>
      <c r="N20" s="3" t="s">
        <v>21</v>
      </c>
    </row>
    <row r="21" spans="1:14" ht="15.75">
      <c r="A21" s="2" t="s">
        <v>1</v>
      </c>
      <c r="B21" s="4" t="s">
        <v>144</v>
      </c>
      <c r="C21" s="4" t="s">
        <v>188</v>
      </c>
      <c r="D21" s="4" t="s">
        <v>147</v>
      </c>
      <c r="E21" s="4"/>
      <c r="F21" s="4" t="s">
        <v>45</v>
      </c>
      <c r="G21" s="4" t="s">
        <v>46</v>
      </c>
      <c r="H21" s="4" t="s">
        <v>13</v>
      </c>
      <c r="I21" s="4" t="s">
        <v>14</v>
      </c>
      <c r="J21" s="4" t="s">
        <v>15</v>
      </c>
      <c r="K21" s="4" t="s">
        <v>16</v>
      </c>
      <c r="L21" s="4" t="s">
        <v>18</v>
      </c>
      <c r="M21" s="4" t="s">
        <v>20</v>
      </c>
      <c r="N21" s="4"/>
    </row>
    <row r="22" spans="1:14" ht="15.75">
      <c r="A22" s="5" t="s">
        <v>59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</row>
    <row r="23" spans="1:14" ht="15.75">
      <c r="A23" s="6" t="s">
        <v>151</v>
      </c>
      <c r="B23" s="29"/>
      <c r="C23" s="19"/>
      <c r="D23" s="51"/>
      <c r="E23" s="29"/>
      <c r="F23" s="8">
        <v>13</v>
      </c>
      <c r="G23" s="29"/>
      <c r="H23" s="29"/>
      <c r="I23" s="8">
        <v>16</v>
      </c>
      <c r="J23" s="8">
        <v>15</v>
      </c>
      <c r="K23" s="29"/>
      <c r="L23" s="8">
        <f t="shared" ref="L23:L33" si="3">SUM(B23:K23)</f>
        <v>44</v>
      </c>
      <c r="M23" s="8">
        <v>3</v>
      </c>
      <c r="N23" s="40">
        <f t="shared" ref="N23:N33" si="4">L23/M23</f>
        <v>14.666666666666666</v>
      </c>
    </row>
    <row r="24" spans="1:14" ht="15.75">
      <c r="A24" s="6" t="s">
        <v>152</v>
      </c>
      <c r="B24" s="29"/>
      <c r="C24" s="19"/>
      <c r="D24" s="51"/>
      <c r="E24" s="29"/>
      <c r="F24" s="29"/>
      <c r="G24" s="29"/>
      <c r="H24" s="29"/>
      <c r="I24" s="29"/>
      <c r="J24" s="8">
        <v>2</v>
      </c>
      <c r="K24" s="29"/>
      <c r="L24" s="8">
        <f t="shared" si="3"/>
        <v>2</v>
      </c>
      <c r="M24" s="8">
        <v>1</v>
      </c>
      <c r="N24" s="40">
        <f t="shared" si="4"/>
        <v>2</v>
      </c>
    </row>
    <row r="25" spans="1:14" ht="15.75">
      <c r="A25" s="6" t="s">
        <v>153</v>
      </c>
      <c r="B25" s="29"/>
      <c r="C25" s="19"/>
      <c r="D25" s="51"/>
      <c r="E25" s="29"/>
      <c r="F25" s="8">
        <v>10</v>
      </c>
      <c r="G25" s="29"/>
      <c r="H25" s="29"/>
      <c r="I25" s="29"/>
      <c r="J25" s="29"/>
      <c r="K25" s="29"/>
      <c r="L25" s="8">
        <f t="shared" si="3"/>
        <v>10</v>
      </c>
      <c r="M25" s="8">
        <v>1</v>
      </c>
      <c r="N25" s="40">
        <f t="shared" si="4"/>
        <v>10</v>
      </c>
    </row>
    <row r="26" spans="1:14" ht="15.75">
      <c r="A26" s="6" t="s">
        <v>158</v>
      </c>
      <c r="B26" s="17">
        <v>5</v>
      </c>
      <c r="C26" s="19"/>
      <c r="D26" s="51"/>
      <c r="E26" s="8">
        <v>0</v>
      </c>
      <c r="F26" s="29"/>
      <c r="G26" s="8">
        <v>12</v>
      </c>
      <c r="H26" s="8" t="s">
        <v>124</v>
      </c>
      <c r="I26" s="8" t="s">
        <v>124</v>
      </c>
      <c r="J26" s="53">
        <v>0</v>
      </c>
      <c r="K26" s="29"/>
      <c r="L26" s="8">
        <f t="shared" si="3"/>
        <v>17</v>
      </c>
      <c r="M26" s="8">
        <v>3</v>
      </c>
      <c r="N26" s="40">
        <f t="shared" si="4"/>
        <v>5.666666666666667</v>
      </c>
    </row>
    <row r="27" spans="1:14" ht="15.75">
      <c r="A27" s="6" t="s">
        <v>154</v>
      </c>
      <c r="B27" s="17">
        <v>0</v>
      </c>
      <c r="C27" s="19"/>
      <c r="D27" s="51"/>
      <c r="E27" s="29"/>
      <c r="F27" s="8">
        <v>13</v>
      </c>
      <c r="G27" s="8">
        <v>10</v>
      </c>
      <c r="H27" s="53">
        <v>11</v>
      </c>
      <c r="I27" s="8">
        <v>16</v>
      </c>
      <c r="J27" s="53">
        <v>26</v>
      </c>
      <c r="K27" s="29"/>
      <c r="L27" s="8">
        <f t="shared" si="3"/>
        <v>76</v>
      </c>
      <c r="M27" s="8">
        <v>4</v>
      </c>
      <c r="N27" s="40">
        <f t="shared" si="4"/>
        <v>19</v>
      </c>
    </row>
    <row r="28" spans="1:14" ht="15.75">
      <c r="A28" s="6" t="s">
        <v>155</v>
      </c>
      <c r="B28" s="17">
        <v>10</v>
      </c>
      <c r="C28" s="19"/>
      <c r="D28" s="51"/>
      <c r="E28" s="8">
        <v>0</v>
      </c>
      <c r="F28" s="8">
        <v>16</v>
      </c>
      <c r="G28" s="29"/>
      <c r="H28" s="8">
        <v>4</v>
      </c>
      <c r="I28" s="29"/>
      <c r="J28" s="8">
        <v>1</v>
      </c>
      <c r="K28" s="29"/>
      <c r="L28" s="8">
        <f t="shared" si="3"/>
        <v>31</v>
      </c>
      <c r="M28" s="8">
        <v>5</v>
      </c>
      <c r="N28" s="40">
        <f t="shared" si="4"/>
        <v>6.2</v>
      </c>
    </row>
    <row r="29" spans="1:14" ht="15.75">
      <c r="A29" s="6" t="s">
        <v>156</v>
      </c>
      <c r="B29" s="17">
        <v>5</v>
      </c>
      <c r="C29" s="19"/>
      <c r="D29" s="51"/>
      <c r="E29" s="8">
        <v>5</v>
      </c>
      <c r="F29" s="8">
        <v>10</v>
      </c>
      <c r="G29" s="8">
        <v>26</v>
      </c>
      <c r="H29" s="53">
        <v>13</v>
      </c>
      <c r="I29" s="53">
        <v>0</v>
      </c>
      <c r="J29" s="8">
        <v>0</v>
      </c>
      <c r="K29" s="29"/>
      <c r="L29" s="8">
        <f t="shared" si="3"/>
        <v>59</v>
      </c>
      <c r="M29" s="8">
        <v>5</v>
      </c>
      <c r="N29" s="40">
        <f t="shared" si="4"/>
        <v>11.8</v>
      </c>
    </row>
    <row r="30" spans="1:14" ht="15.75">
      <c r="A30" s="6" t="s">
        <v>237</v>
      </c>
      <c r="B30" s="29"/>
      <c r="C30" s="29"/>
      <c r="D30" s="51"/>
      <c r="E30" s="17">
        <v>0</v>
      </c>
      <c r="F30" s="29"/>
      <c r="G30" s="29"/>
      <c r="H30" s="8" t="s">
        <v>124</v>
      </c>
      <c r="I30" s="29"/>
      <c r="J30" s="29"/>
      <c r="K30" s="29"/>
      <c r="L30" s="8">
        <f t="shared" si="3"/>
        <v>0</v>
      </c>
      <c r="M30" s="8">
        <v>1</v>
      </c>
      <c r="N30" s="40">
        <f t="shared" si="4"/>
        <v>0</v>
      </c>
    </row>
    <row r="31" spans="1:14" ht="15.75">
      <c r="A31" s="6" t="s">
        <v>215</v>
      </c>
      <c r="B31" s="17">
        <v>13</v>
      </c>
      <c r="C31" s="19"/>
      <c r="D31" s="51"/>
      <c r="E31" s="8">
        <v>5</v>
      </c>
      <c r="F31" s="8">
        <v>4</v>
      </c>
      <c r="G31" s="29"/>
      <c r="H31" s="8">
        <v>14</v>
      </c>
      <c r="I31" s="8">
        <v>24</v>
      </c>
      <c r="J31" s="29"/>
      <c r="K31" s="29"/>
      <c r="L31" s="8">
        <f t="shared" si="3"/>
        <v>60</v>
      </c>
      <c r="M31" s="8">
        <v>5</v>
      </c>
      <c r="N31" s="40">
        <f t="shared" si="4"/>
        <v>12</v>
      </c>
    </row>
    <row r="32" spans="1:14" ht="15.75">
      <c r="A32" s="6" t="s">
        <v>238</v>
      </c>
      <c r="B32" s="29"/>
      <c r="C32" s="19"/>
      <c r="D32" s="51"/>
      <c r="E32" s="8">
        <v>7</v>
      </c>
      <c r="F32" s="29"/>
      <c r="G32" s="29"/>
      <c r="H32" s="29"/>
      <c r="I32" s="29"/>
      <c r="J32" s="29"/>
      <c r="K32" s="29"/>
      <c r="L32" s="8">
        <f t="shared" si="3"/>
        <v>7</v>
      </c>
      <c r="M32" s="8">
        <v>1</v>
      </c>
      <c r="N32" s="40">
        <f t="shared" si="4"/>
        <v>7</v>
      </c>
    </row>
    <row r="33" spans="1:14" ht="15.75">
      <c r="A33" s="6" t="s">
        <v>157</v>
      </c>
      <c r="B33" s="29"/>
      <c r="C33" s="19"/>
      <c r="D33" s="51"/>
      <c r="E33" s="29"/>
      <c r="F33" s="29"/>
      <c r="G33" s="8">
        <v>35</v>
      </c>
      <c r="H33" s="29"/>
      <c r="I33" s="29"/>
      <c r="J33" s="29"/>
      <c r="K33" s="29"/>
      <c r="L33" s="8">
        <f t="shared" si="3"/>
        <v>35</v>
      </c>
      <c r="M33" s="8">
        <v>1</v>
      </c>
      <c r="N33" s="40">
        <f t="shared" si="4"/>
        <v>35</v>
      </c>
    </row>
    <row r="34" spans="1:14" ht="15.75">
      <c r="A34" s="6"/>
      <c r="B34" s="17"/>
      <c r="C34" s="19"/>
      <c r="D34" s="51"/>
      <c r="E34" s="8"/>
      <c r="F34" s="8"/>
      <c r="G34" s="8"/>
      <c r="H34" s="8"/>
      <c r="I34" s="8"/>
      <c r="J34" s="8"/>
      <c r="K34" s="29"/>
      <c r="L34" s="8"/>
      <c r="M34" s="8"/>
      <c r="N34" s="9"/>
    </row>
    <row r="35" spans="1:14" ht="15.75">
      <c r="A35" s="6" t="s">
        <v>28</v>
      </c>
      <c r="B35" s="17">
        <v>22</v>
      </c>
      <c r="C35" s="19"/>
      <c r="D35" s="51"/>
      <c r="E35" s="8">
        <v>41</v>
      </c>
      <c r="F35" s="8">
        <v>34</v>
      </c>
      <c r="G35" s="8">
        <v>15</v>
      </c>
      <c r="H35" s="8">
        <v>36</v>
      </c>
      <c r="I35" s="8">
        <v>29</v>
      </c>
      <c r="J35" s="8">
        <v>26</v>
      </c>
      <c r="K35" s="29"/>
      <c r="L35" s="8">
        <f>SUM(B35:K35)</f>
        <v>203</v>
      </c>
      <c r="M35" s="8"/>
      <c r="N35" s="9"/>
    </row>
    <row r="36" spans="1:14" ht="15.75">
      <c r="A36" s="6" t="s">
        <v>17</v>
      </c>
      <c r="B36" s="17">
        <f>SUM(B23:B35)</f>
        <v>55</v>
      </c>
      <c r="C36" s="19"/>
      <c r="D36" s="51"/>
      <c r="E36" s="17">
        <f t="shared" ref="E36:J36" si="5">SUM(E23:E35)</f>
        <v>58</v>
      </c>
      <c r="F36" s="17">
        <f t="shared" si="5"/>
        <v>100</v>
      </c>
      <c r="G36" s="17">
        <f t="shared" si="5"/>
        <v>98</v>
      </c>
      <c r="H36" s="17">
        <f t="shared" si="5"/>
        <v>78</v>
      </c>
      <c r="I36" s="17">
        <f t="shared" si="5"/>
        <v>85</v>
      </c>
      <c r="J36" s="17">
        <f t="shared" si="5"/>
        <v>70</v>
      </c>
      <c r="K36" s="29"/>
      <c r="L36" s="17">
        <f>SUM(L23:L35)</f>
        <v>544</v>
      </c>
      <c r="M36" s="17">
        <f>SUM(M23:M35)</f>
        <v>30</v>
      </c>
      <c r="N36" s="9"/>
    </row>
    <row r="37" spans="1:14" s="92" customFormat="1" ht="15.75">
      <c r="A37" s="16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</row>
    <row r="38" spans="1:14" ht="18.75">
      <c r="A38" s="133" t="s">
        <v>83</v>
      </c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</row>
    <row r="39" spans="1:14" ht="15.75">
      <c r="A39" s="2" t="s">
        <v>0</v>
      </c>
      <c r="B39" s="3" t="s">
        <v>2</v>
      </c>
      <c r="C39" s="3" t="s">
        <v>41</v>
      </c>
      <c r="D39" s="3" t="s">
        <v>148</v>
      </c>
      <c r="E39" s="3" t="s">
        <v>88</v>
      </c>
      <c r="F39" s="3" t="s">
        <v>10</v>
      </c>
      <c r="G39" s="3" t="s">
        <v>10</v>
      </c>
      <c r="H39" s="3" t="s">
        <v>12</v>
      </c>
      <c r="I39" s="3" t="s">
        <v>13</v>
      </c>
      <c r="J39" s="3" t="s">
        <v>13</v>
      </c>
      <c r="K39" s="3" t="s">
        <v>13</v>
      </c>
      <c r="L39" s="3" t="s">
        <v>17</v>
      </c>
      <c r="M39" s="3" t="s">
        <v>19</v>
      </c>
      <c r="N39" s="3" t="s">
        <v>21</v>
      </c>
    </row>
    <row r="40" spans="1:14" ht="15.75">
      <c r="A40" s="2" t="s">
        <v>1</v>
      </c>
      <c r="B40" s="4" t="s">
        <v>144</v>
      </c>
      <c r="C40" s="4" t="s">
        <v>188</v>
      </c>
      <c r="D40" s="4" t="s">
        <v>147</v>
      </c>
      <c r="E40" s="4"/>
      <c r="F40" s="4" t="s">
        <v>45</v>
      </c>
      <c r="G40" s="4" t="s">
        <v>46</v>
      </c>
      <c r="H40" s="4" t="s">
        <v>13</v>
      </c>
      <c r="I40" s="4" t="s">
        <v>14</v>
      </c>
      <c r="J40" s="4" t="s">
        <v>15</v>
      </c>
      <c r="K40" s="4" t="s">
        <v>16</v>
      </c>
      <c r="L40" s="4" t="s">
        <v>18</v>
      </c>
      <c r="M40" s="4" t="s">
        <v>20</v>
      </c>
      <c r="N40" s="4"/>
    </row>
    <row r="41" spans="1:14" ht="15.75">
      <c r="A41" s="5" t="s">
        <v>159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ht="15.75">
      <c r="A42" s="6" t="s">
        <v>160</v>
      </c>
      <c r="B42" s="17">
        <v>1</v>
      </c>
      <c r="C42" s="51"/>
      <c r="D42" s="19"/>
      <c r="E42" s="8">
        <v>0</v>
      </c>
      <c r="F42" s="17" t="s">
        <v>124</v>
      </c>
      <c r="G42" s="29"/>
      <c r="H42" s="8">
        <v>10</v>
      </c>
      <c r="I42" s="29"/>
      <c r="J42" s="29"/>
      <c r="K42" s="29"/>
      <c r="L42" s="8">
        <f t="shared" ref="L42:L50" si="6">SUM(B42:K42)</f>
        <v>11</v>
      </c>
      <c r="M42" s="8">
        <v>3</v>
      </c>
      <c r="N42" s="40">
        <f t="shared" ref="N42:N50" si="7">L42/M42</f>
        <v>3.6666666666666665</v>
      </c>
    </row>
    <row r="43" spans="1:14" ht="15.75">
      <c r="A43" s="6" t="s">
        <v>166</v>
      </c>
      <c r="B43" s="17">
        <v>18</v>
      </c>
      <c r="C43" s="51"/>
      <c r="D43" s="19"/>
      <c r="E43" s="31">
        <v>19</v>
      </c>
      <c r="F43" s="53">
        <v>25</v>
      </c>
      <c r="G43" s="8">
        <v>5</v>
      </c>
      <c r="H43" s="8">
        <v>7</v>
      </c>
      <c r="I43" s="29"/>
      <c r="J43" s="29"/>
      <c r="K43" s="29"/>
      <c r="L43" s="8">
        <f t="shared" si="6"/>
        <v>74</v>
      </c>
      <c r="M43" s="8">
        <v>3</v>
      </c>
      <c r="N43" s="40">
        <f t="shared" si="7"/>
        <v>24.666666666666668</v>
      </c>
    </row>
    <row r="44" spans="1:14" ht="15.75">
      <c r="A44" s="6" t="s">
        <v>161</v>
      </c>
      <c r="B44" s="46">
        <v>4</v>
      </c>
      <c r="C44" s="51"/>
      <c r="D44" s="19"/>
      <c r="E44" s="29"/>
      <c r="F44" s="29"/>
      <c r="G44" s="8">
        <v>3</v>
      </c>
      <c r="H44" s="29"/>
      <c r="I44" s="29"/>
      <c r="J44" s="29"/>
      <c r="K44" s="29"/>
      <c r="L44" s="8">
        <f t="shared" si="6"/>
        <v>7</v>
      </c>
      <c r="M44" s="8">
        <v>2</v>
      </c>
      <c r="N44" s="40">
        <f t="shared" si="7"/>
        <v>3.5</v>
      </c>
    </row>
    <row r="45" spans="1:14" ht="15.75">
      <c r="A45" s="6" t="s">
        <v>162</v>
      </c>
      <c r="B45" s="32">
        <v>0</v>
      </c>
      <c r="C45" s="51"/>
      <c r="D45" s="19"/>
      <c r="E45" s="29"/>
      <c r="F45" s="8">
        <v>5</v>
      </c>
      <c r="G45" s="8">
        <v>11</v>
      </c>
      <c r="H45" s="8">
        <v>6</v>
      </c>
      <c r="I45" s="29"/>
      <c r="J45" s="29"/>
      <c r="K45" s="29"/>
      <c r="L45" s="8">
        <f t="shared" si="6"/>
        <v>22</v>
      </c>
      <c r="M45" s="8">
        <v>3</v>
      </c>
      <c r="N45" s="40">
        <f t="shared" si="7"/>
        <v>7.333333333333333</v>
      </c>
    </row>
    <row r="46" spans="1:14" ht="15.75">
      <c r="A46" s="6" t="s">
        <v>163</v>
      </c>
      <c r="B46" s="32">
        <v>12</v>
      </c>
      <c r="C46" s="51"/>
      <c r="D46" s="19"/>
      <c r="E46" s="8">
        <v>11</v>
      </c>
      <c r="F46" s="53">
        <v>2</v>
      </c>
      <c r="G46" s="8">
        <v>5</v>
      </c>
      <c r="H46" s="8">
        <v>22</v>
      </c>
      <c r="I46" s="29"/>
      <c r="J46" s="29"/>
      <c r="K46" s="29"/>
      <c r="L46" s="8">
        <f t="shared" si="6"/>
        <v>52</v>
      </c>
      <c r="M46" s="8">
        <v>3</v>
      </c>
      <c r="N46" s="40">
        <f t="shared" si="7"/>
        <v>17.333333333333332</v>
      </c>
    </row>
    <row r="47" spans="1:14" ht="15.75">
      <c r="A47" s="6" t="s">
        <v>164</v>
      </c>
      <c r="B47" s="17">
        <v>7</v>
      </c>
      <c r="C47" s="51"/>
      <c r="D47" s="19"/>
      <c r="E47" s="29"/>
      <c r="F47" s="29"/>
      <c r="G47" s="8">
        <v>4</v>
      </c>
      <c r="H47" s="29"/>
      <c r="I47" s="29"/>
      <c r="J47" s="29"/>
      <c r="K47" s="29"/>
      <c r="L47" s="8">
        <f t="shared" si="6"/>
        <v>11</v>
      </c>
      <c r="M47" s="8">
        <v>2</v>
      </c>
      <c r="N47" s="40">
        <f t="shared" si="7"/>
        <v>5.5</v>
      </c>
    </row>
    <row r="48" spans="1:14" ht="15.75">
      <c r="A48" s="6" t="s">
        <v>226</v>
      </c>
      <c r="B48" s="29"/>
      <c r="C48" s="51"/>
      <c r="D48" s="19"/>
      <c r="E48" s="17">
        <v>0</v>
      </c>
      <c r="F48" s="8">
        <v>17</v>
      </c>
      <c r="G48" s="29"/>
      <c r="H48" s="8">
        <v>6</v>
      </c>
      <c r="I48" s="29"/>
      <c r="J48" s="29"/>
      <c r="K48" s="29"/>
      <c r="L48" s="8">
        <f t="shared" si="6"/>
        <v>23</v>
      </c>
      <c r="M48" s="8">
        <v>3</v>
      </c>
      <c r="N48" s="40">
        <f t="shared" si="7"/>
        <v>7.666666666666667</v>
      </c>
    </row>
    <row r="49" spans="1:14" ht="15.75">
      <c r="A49" s="6" t="s">
        <v>165</v>
      </c>
      <c r="B49" s="29"/>
      <c r="C49" s="51"/>
      <c r="D49" s="19"/>
      <c r="E49" s="8">
        <v>1</v>
      </c>
      <c r="F49" s="29"/>
      <c r="G49" s="8">
        <v>12</v>
      </c>
      <c r="H49" s="29"/>
      <c r="I49" s="29"/>
      <c r="J49" s="29"/>
      <c r="K49" s="29"/>
      <c r="L49" s="8">
        <f t="shared" si="6"/>
        <v>13</v>
      </c>
      <c r="M49" s="8">
        <v>2</v>
      </c>
      <c r="N49" s="40">
        <f t="shared" si="7"/>
        <v>6.5</v>
      </c>
    </row>
    <row r="50" spans="1:14" ht="15.75">
      <c r="A50" s="6" t="s">
        <v>239</v>
      </c>
      <c r="B50" s="33"/>
      <c r="C50" s="51"/>
      <c r="D50" s="19"/>
      <c r="E50" s="32">
        <v>6</v>
      </c>
      <c r="F50" s="53">
        <v>9</v>
      </c>
      <c r="G50" s="29"/>
      <c r="H50" s="8">
        <v>0</v>
      </c>
      <c r="I50" s="29"/>
      <c r="J50" s="29"/>
      <c r="K50" s="29"/>
      <c r="L50" s="8">
        <f t="shared" si="6"/>
        <v>15</v>
      </c>
      <c r="M50" s="8">
        <v>1</v>
      </c>
      <c r="N50" s="40">
        <f t="shared" si="7"/>
        <v>15</v>
      </c>
    </row>
    <row r="51" spans="1:14" ht="15.75">
      <c r="A51" s="6"/>
      <c r="B51" s="17"/>
      <c r="C51" s="51"/>
      <c r="D51" s="19"/>
      <c r="E51" s="8"/>
      <c r="F51" s="8"/>
      <c r="G51" s="8"/>
      <c r="H51" s="8"/>
      <c r="I51" s="29"/>
      <c r="J51" s="29"/>
      <c r="K51" s="29"/>
      <c r="L51" s="8"/>
      <c r="M51" s="8"/>
      <c r="N51" s="9"/>
    </row>
    <row r="52" spans="1:14" ht="15.75">
      <c r="A52" s="6" t="s">
        <v>28</v>
      </c>
      <c r="B52" s="17">
        <v>24</v>
      </c>
      <c r="C52" s="51"/>
      <c r="D52" s="19"/>
      <c r="E52" s="8">
        <v>15</v>
      </c>
      <c r="F52" s="8">
        <v>18</v>
      </c>
      <c r="G52" s="8">
        <v>39</v>
      </c>
      <c r="H52" s="8">
        <v>24</v>
      </c>
      <c r="I52" s="29"/>
      <c r="J52" s="29"/>
      <c r="K52" s="29"/>
      <c r="L52" s="8">
        <f>SUM(B52:K52)</f>
        <v>120</v>
      </c>
      <c r="M52" s="8"/>
      <c r="N52" s="9"/>
    </row>
    <row r="53" spans="1:14" ht="15.75">
      <c r="A53" s="6" t="s">
        <v>17</v>
      </c>
      <c r="B53" s="17">
        <f>SUM(B42:B52)</f>
        <v>66</v>
      </c>
      <c r="C53" s="51"/>
      <c r="D53" s="19"/>
      <c r="E53" s="8">
        <f>SUM(E42:E52)</f>
        <v>52</v>
      </c>
      <c r="F53" s="8">
        <f>SUM(F42:F52)</f>
        <v>76</v>
      </c>
      <c r="G53" s="8">
        <f>SUM(G42:G52)</f>
        <v>79</v>
      </c>
      <c r="H53" s="8">
        <f>SUM(H42:H52)</f>
        <v>75</v>
      </c>
      <c r="I53" s="29"/>
      <c r="J53" s="29"/>
      <c r="K53" s="29"/>
      <c r="L53" s="8">
        <f>SUM(L42:L52)</f>
        <v>348</v>
      </c>
      <c r="M53" s="8">
        <f>SUM(M42:M52)</f>
        <v>22</v>
      </c>
      <c r="N53" s="9"/>
    </row>
    <row r="54" spans="1:14" ht="15.75">
      <c r="A54" s="10"/>
      <c r="B54" s="16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</row>
    <row r="55" spans="1:14" ht="15.75">
      <c r="A55" s="10"/>
      <c r="B55" s="16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</row>
    <row r="56" spans="1:14" ht="15.75">
      <c r="A56" s="10"/>
      <c r="B56" s="16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</row>
    <row r="57" spans="1:14" ht="18.75">
      <c r="A57" s="133" t="s">
        <v>83</v>
      </c>
      <c r="B57" s="133"/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3"/>
      <c r="N57" s="133"/>
    </row>
    <row r="58" spans="1:14" ht="15.75">
      <c r="A58" s="2" t="s">
        <v>0</v>
      </c>
      <c r="B58" s="3" t="s">
        <v>2</v>
      </c>
      <c r="C58" s="3" t="s">
        <v>41</v>
      </c>
      <c r="D58" s="3" t="s">
        <v>148</v>
      </c>
      <c r="E58" s="3" t="s">
        <v>88</v>
      </c>
      <c r="F58" s="3" t="s">
        <v>10</v>
      </c>
      <c r="G58" s="3" t="s">
        <v>10</v>
      </c>
      <c r="H58" s="3" t="s">
        <v>12</v>
      </c>
      <c r="I58" s="3" t="s">
        <v>13</v>
      </c>
      <c r="J58" s="3" t="s">
        <v>13</v>
      </c>
      <c r="K58" s="3" t="s">
        <v>13</v>
      </c>
      <c r="L58" s="3" t="s">
        <v>17</v>
      </c>
      <c r="M58" s="3" t="s">
        <v>19</v>
      </c>
      <c r="N58" s="3" t="s">
        <v>21</v>
      </c>
    </row>
    <row r="59" spans="1:14" ht="15.75">
      <c r="A59" s="2" t="s">
        <v>1</v>
      </c>
      <c r="B59" s="4" t="s">
        <v>144</v>
      </c>
      <c r="C59" s="4" t="s">
        <v>188</v>
      </c>
      <c r="D59" s="4" t="s">
        <v>147</v>
      </c>
      <c r="E59" s="4"/>
      <c r="F59" s="4" t="s">
        <v>45</v>
      </c>
      <c r="G59" s="4" t="s">
        <v>46</v>
      </c>
      <c r="H59" s="4" t="s">
        <v>13</v>
      </c>
      <c r="I59" s="4" t="s">
        <v>14</v>
      </c>
      <c r="J59" s="4" t="s">
        <v>15</v>
      </c>
      <c r="K59" s="4" t="s">
        <v>16</v>
      </c>
      <c r="L59" s="4" t="s">
        <v>18</v>
      </c>
      <c r="M59" s="4" t="s">
        <v>20</v>
      </c>
      <c r="N59" s="4"/>
    </row>
    <row r="60" spans="1:14" ht="15.75">
      <c r="A60" s="5" t="s">
        <v>88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ht="15.75">
      <c r="A61" s="6" t="s">
        <v>167</v>
      </c>
      <c r="B61" s="32">
        <v>26</v>
      </c>
      <c r="C61" s="29"/>
      <c r="D61" s="8">
        <v>2</v>
      </c>
      <c r="E61" s="19"/>
      <c r="F61" s="31">
        <v>27</v>
      </c>
      <c r="G61" s="8">
        <v>3</v>
      </c>
      <c r="H61" s="8">
        <v>20</v>
      </c>
      <c r="I61" s="29"/>
      <c r="J61" s="29"/>
      <c r="K61" s="29"/>
      <c r="L61" s="8">
        <f t="shared" ref="L61:L69" si="8">SUM(B61:K61)</f>
        <v>78</v>
      </c>
      <c r="M61" s="8">
        <v>3</v>
      </c>
      <c r="N61" s="40">
        <f t="shared" ref="N61:N69" si="9">L61/M61</f>
        <v>26</v>
      </c>
    </row>
    <row r="62" spans="1:14" ht="15.75">
      <c r="A62" s="6" t="s">
        <v>168</v>
      </c>
      <c r="B62" s="29"/>
      <c r="C62" s="29"/>
      <c r="D62" s="29"/>
      <c r="E62" s="19"/>
      <c r="F62" s="8">
        <v>2</v>
      </c>
      <c r="G62" s="29"/>
      <c r="H62" s="29"/>
      <c r="I62" s="29"/>
      <c r="J62" s="29"/>
      <c r="K62" s="29"/>
      <c r="L62" s="8">
        <f t="shared" si="8"/>
        <v>2</v>
      </c>
      <c r="M62" s="8">
        <v>1</v>
      </c>
      <c r="N62" s="40">
        <f t="shared" si="9"/>
        <v>2</v>
      </c>
    </row>
    <row r="63" spans="1:14" ht="15.75">
      <c r="A63" s="6" t="s">
        <v>169</v>
      </c>
      <c r="B63" s="17">
        <v>0</v>
      </c>
      <c r="C63" s="17">
        <v>4</v>
      </c>
      <c r="D63" s="8">
        <v>1</v>
      </c>
      <c r="E63" s="19"/>
      <c r="F63" s="8">
        <v>15</v>
      </c>
      <c r="G63" s="8">
        <v>7</v>
      </c>
      <c r="H63" s="53">
        <v>0</v>
      </c>
      <c r="I63" s="29"/>
      <c r="J63" s="29"/>
      <c r="K63" s="29"/>
      <c r="L63" s="8">
        <f t="shared" si="8"/>
        <v>27</v>
      </c>
      <c r="M63" s="8">
        <v>5</v>
      </c>
      <c r="N63" s="40">
        <f t="shared" si="9"/>
        <v>5.4</v>
      </c>
    </row>
    <row r="64" spans="1:14" ht="15.75">
      <c r="A64" s="6" t="s">
        <v>170</v>
      </c>
      <c r="B64" s="17">
        <v>1</v>
      </c>
      <c r="C64" s="73">
        <v>3</v>
      </c>
      <c r="D64" s="8">
        <v>10</v>
      </c>
      <c r="E64" s="19"/>
      <c r="F64" s="31">
        <v>4</v>
      </c>
      <c r="G64" s="8">
        <v>4</v>
      </c>
      <c r="H64" s="8">
        <v>2</v>
      </c>
      <c r="I64" s="29"/>
      <c r="J64" s="29"/>
      <c r="K64" s="29"/>
      <c r="L64" s="8">
        <f t="shared" si="8"/>
        <v>24</v>
      </c>
      <c r="M64" s="8">
        <v>4</v>
      </c>
      <c r="N64" s="40">
        <f t="shared" si="9"/>
        <v>6</v>
      </c>
    </row>
    <row r="65" spans="1:14" ht="15.75">
      <c r="A65" s="6" t="s">
        <v>240</v>
      </c>
      <c r="B65" s="29"/>
      <c r="C65" s="46">
        <v>20</v>
      </c>
      <c r="D65" s="29"/>
      <c r="E65" s="19"/>
      <c r="F65" s="33"/>
      <c r="G65" s="29"/>
      <c r="H65" s="8">
        <v>6</v>
      </c>
      <c r="I65" s="29"/>
      <c r="J65" s="29"/>
      <c r="K65" s="29"/>
      <c r="L65" s="8">
        <f t="shared" si="8"/>
        <v>26</v>
      </c>
      <c r="M65" s="8">
        <v>2</v>
      </c>
      <c r="N65" s="40">
        <f t="shared" si="9"/>
        <v>13</v>
      </c>
    </row>
    <row r="66" spans="1:14" ht="15.75">
      <c r="A66" s="6" t="s">
        <v>171</v>
      </c>
      <c r="B66" s="17">
        <v>8</v>
      </c>
      <c r="C66" s="17">
        <v>2</v>
      </c>
      <c r="D66" s="29"/>
      <c r="E66" s="19"/>
      <c r="F66" s="8">
        <v>6</v>
      </c>
      <c r="G66" s="8">
        <v>16</v>
      </c>
      <c r="H66" s="8">
        <v>5</v>
      </c>
      <c r="I66" s="29"/>
      <c r="J66" s="29"/>
      <c r="K66" s="29"/>
      <c r="L66" s="8">
        <f t="shared" si="8"/>
        <v>37</v>
      </c>
      <c r="M66" s="8">
        <v>5</v>
      </c>
      <c r="N66" s="40">
        <f t="shared" si="9"/>
        <v>7.4</v>
      </c>
    </row>
    <row r="67" spans="1:14" ht="15.75">
      <c r="A67" s="6" t="s">
        <v>227</v>
      </c>
      <c r="B67" s="29"/>
      <c r="C67" s="29"/>
      <c r="D67" s="32">
        <v>2</v>
      </c>
      <c r="E67" s="19"/>
      <c r="F67" s="29"/>
      <c r="G67" s="29"/>
      <c r="H67" s="29"/>
      <c r="I67" s="29"/>
      <c r="J67" s="29"/>
      <c r="K67" s="29"/>
      <c r="L67" s="8">
        <f>SUM(B67:K67)</f>
        <v>2</v>
      </c>
      <c r="M67" s="8">
        <v>0</v>
      </c>
      <c r="N67" s="40"/>
    </row>
    <row r="68" spans="1:14" ht="15.75">
      <c r="A68" s="6" t="s">
        <v>205</v>
      </c>
      <c r="B68" s="17">
        <v>3</v>
      </c>
      <c r="C68" s="73">
        <v>0</v>
      </c>
      <c r="D68" s="31">
        <v>0</v>
      </c>
      <c r="E68" s="19"/>
      <c r="F68" s="29"/>
      <c r="G68" s="8">
        <v>4</v>
      </c>
      <c r="H68" s="29"/>
      <c r="I68" s="29"/>
      <c r="J68" s="29"/>
      <c r="K68" s="29"/>
      <c r="L68" s="8">
        <f t="shared" si="8"/>
        <v>7</v>
      </c>
      <c r="M68" s="8">
        <v>2</v>
      </c>
      <c r="N68" s="40">
        <f t="shared" si="9"/>
        <v>3.5</v>
      </c>
    </row>
    <row r="69" spans="1:14" ht="15.75">
      <c r="A69" s="6" t="s">
        <v>172</v>
      </c>
      <c r="B69" s="17">
        <v>1</v>
      </c>
      <c r="C69" s="17" t="s">
        <v>124</v>
      </c>
      <c r="D69" s="8" t="s">
        <v>124</v>
      </c>
      <c r="E69" s="19"/>
      <c r="F69" s="8" t="s">
        <v>124</v>
      </c>
      <c r="G69" s="8">
        <v>7</v>
      </c>
      <c r="H69" s="8" t="s">
        <v>124</v>
      </c>
      <c r="I69" s="29"/>
      <c r="J69" s="29"/>
      <c r="K69" s="29"/>
      <c r="L69" s="8">
        <f t="shared" si="8"/>
        <v>8</v>
      </c>
      <c r="M69" s="8">
        <v>2</v>
      </c>
      <c r="N69" s="40">
        <f t="shared" si="9"/>
        <v>4</v>
      </c>
    </row>
    <row r="70" spans="1:14" ht="15.75">
      <c r="A70" s="6"/>
      <c r="B70" s="17"/>
      <c r="C70" s="17"/>
      <c r="D70" s="8"/>
      <c r="E70" s="19"/>
      <c r="F70" s="8"/>
      <c r="G70" s="8"/>
      <c r="H70" s="8"/>
      <c r="I70" s="29"/>
      <c r="J70" s="29"/>
      <c r="K70" s="29"/>
      <c r="L70" s="8"/>
      <c r="M70" s="8"/>
      <c r="N70" s="9"/>
    </row>
    <row r="71" spans="1:14" ht="15.75">
      <c r="A71" s="6"/>
      <c r="B71" s="17">
        <v>53</v>
      </c>
      <c r="C71" s="17">
        <v>30</v>
      </c>
      <c r="D71" s="8">
        <v>39</v>
      </c>
      <c r="E71" s="19"/>
      <c r="F71" s="8">
        <v>27</v>
      </c>
      <c r="G71" s="8">
        <v>33</v>
      </c>
      <c r="H71" s="8">
        <v>34</v>
      </c>
      <c r="I71" s="29"/>
      <c r="J71" s="29"/>
      <c r="K71" s="29"/>
      <c r="L71" s="8">
        <f>SUM(B71:K71)</f>
        <v>216</v>
      </c>
      <c r="M71" s="8"/>
      <c r="N71" s="9"/>
    </row>
    <row r="72" spans="1:14" ht="15.75">
      <c r="A72" s="6"/>
      <c r="B72" s="8">
        <f>SUM(B61:B71)</f>
        <v>92</v>
      </c>
      <c r="C72" s="8">
        <f>SUM(C61:C71)</f>
        <v>59</v>
      </c>
      <c r="D72" s="8">
        <f>SUM(D61:D71)</f>
        <v>54</v>
      </c>
      <c r="E72" s="19"/>
      <c r="F72" s="8">
        <f>SUM(F61:F71)</f>
        <v>81</v>
      </c>
      <c r="G72" s="8">
        <f>SUM(G61:G71)</f>
        <v>74</v>
      </c>
      <c r="H72" s="8">
        <f>SUM(H61:H71)</f>
        <v>67</v>
      </c>
      <c r="I72" s="29"/>
      <c r="J72" s="29"/>
      <c r="K72" s="29"/>
      <c r="L72" s="8">
        <f>SUM(L61:L71)</f>
        <v>427</v>
      </c>
      <c r="M72" s="8">
        <f>SUM(M61:M71)</f>
        <v>24</v>
      </c>
      <c r="N72" s="9"/>
    </row>
    <row r="73" spans="1:14" s="92" customFormat="1" ht="15.75">
      <c r="A73" s="16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</row>
    <row r="74" spans="1:14" s="92" customFormat="1" ht="15.75">
      <c r="A74" s="16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</row>
    <row r="75" spans="1:14" ht="18.75">
      <c r="A75" s="133" t="s">
        <v>83</v>
      </c>
      <c r="B75" s="133"/>
      <c r="C75" s="133"/>
      <c r="D75" s="133"/>
      <c r="E75" s="133"/>
      <c r="F75" s="133"/>
      <c r="G75" s="133"/>
      <c r="H75" s="133"/>
      <c r="I75" s="133"/>
      <c r="J75" s="133"/>
      <c r="K75" s="133"/>
      <c r="L75" s="133"/>
      <c r="M75" s="133"/>
      <c r="N75" s="133"/>
    </row>
    <row r="76" spans="1:14" ht="15.75">
      <c r="A76" s="2" t="s">
        <v>0</v>
      </c>
      <c r="B76" s="3" t="s">
        <v>2</v>
      </c>
      <c r="C76" s="3" t="s">
        <v>41</v>
      </c>
      <c r="D76" s="3" t="s">
        <v>148</v>
      </c>
      <c r="E76" s="3" t="s">
        <v>88</v>
      </c>
      <c r="F76" s="3" t="s">
        <v>10</v>
      </c>
      <c r="G76" s="3" t="s">
        <v>10</v>
      </c>
      <c r="H76" s="3" t="s">
        <v>12</v>
      </c>
      <c r="I76" s="3" t="s">
        <v>13</v>
      </c>
      <c r="J76" s="3" t="s">
        <v>13</v>
      </c>
      <c r="K76" s="3" t="s">
        <v>13</v>
      </c>
      <c r="L76" s="3" t="s">
        <v>17</v>
      </c>
      <c r="M76" s="3" t="s">
        <v>19</v>
      </c>
      <c r="N76" s="3" t="s">
        <v>21</v>
      </c>
    </row>
    <row r="77" spans="1:14" ht="15.75">
      <c r="A77" s="2" t="s">
        <v>1</v>
      </c>
      <c r="B77" s="4" t="s">
        <v>144</v>
      </c>
      <c r="C77" s="4" t="s">
        <v>188</v>
      </c>
      <c r="D77" s="4" t="s">
        <v>147</v>
      </c>
      <c r="E77" s="4"/>
      <c r="F77" s="4" t="s">
        <v>45</v>
      </c>
      <c r="G77" s="4" t="s">
        <v>46</v>
      </c>
      <c r="H77" s="4" t="s">
        <v>13</v>
      </c>
      <c r="I77" s="4" t="s">
        <v>14</v>
      </c>
      <c r="J77" s="4" t="s">
        <v>15</v>
      </c>
      <c r="K77" s="4" t="s">
        <v>16</v>
      </c>
      <c r="L77" s="4" t="s">
        <v>18</v>
      </c>
      <c r="M77" s="4" t="s">
        <v>20</v>
      </c>
      <c r="N77" s="4"/>
    </row>
    <row r="78" spans="1:14" ht="15.75">
      <c r="A78" s="5" t="s">
        <v>62</v>
      </c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ht="15.75">
      <c r="A79" s="43" t="s">
        <v>180</v>
      </c>
      <c r="B79" s="29"/>
      <c r="C79" s="29"/>
      <c r="D79" s="53">
        <v>3</v>
      </c>
      <c r="E79" s="8">
        <v>11</v>
      </c>
      <c r="F79" s="19"/>
      <c r="G79" s="29"/>
      <c r="H79" s="74"/>
      <c r="I79" s="29"/>
      <c r="J79" s="29"/>
      <c r="K79" s="29"/>
      <c r="L79" s="8">
        <f t="shared" ref="L79:L87" si="10">SUM(B79:K79)</f>
        <v>14</v>
      </c>
      <c r="M79" s="8">
        <v>1</v>
      </c>
      <c r="N79" s="40">
        <f t="shared" ref="N79:N85" si="11">L79/M79</f>
        <v>14</v>
      </c>
    </row>
    <row r="80" spans="1:14" ht="15.75">
      <c r="A80" s="6" t="s">
        <v>173</v>
      </c>
      <c r="B80" s="17">
        <v>1</v>
      </c>
      <c r="C80" s="32">
        <v>0</v>
      </c>
      <c r="D80" s="29"/>
      <c r="E80" s="8">
        <v>1</v>
      </c>
      <c r="F80" s="19"/>
      <c r="G80" s="29"/>
      <c r="H80" s="74"/>
      <c r="I80" s="29"/>
      <c r="J80" s="29"/>
      <c r="K80" s="29"/>
      <c r="L80" s="8">
        <f t="shared" si="10"/>
        <v>2</v>
      </c>
      <c r="M80" s="8">
        <v>2</v>
      </c>
      <c r="N80" s="40">
        <f t="shared" si="11"/>
        <v>1</v>
      </c>
    </row>
    <row r="81" spans="1:14" ht="15.75">
      <c r="A81" s="6" t="s">
        <v>174</v>
      </c>
      <c r="B81" s="17">
        <v>1</v>
      </c>
      <c r="C81" s="17">
        <v>9</v>
      </c>
      <c r="D81" s="8">
        <v>5</v>
      </c>
      <c r="E81" s="29"/>
      <c r="F81" s="19"/>
      <c r="G81" s="8">
        <v>0</v>
      </c>
      <c r="H81" s="74"/>
      <c r="I81" s="29"/>
      <c r="J81" s="29"/>
      <c r="K81" s="29"/>
      <c r="L81" s="8">
        <f t="shared" si="10"/>
        <v>15</v>
      </c>
      <c r="M81" s="8">
        <v>4</v>
      </c>
      <c r="N81" s="40">
        <f t="shared" si="11"/>
        <v>3.75</v>
      </c>
    </row>
    <row r="82" spans="1:14" ht="15.75">
      <c r="A82" s="6" t="s">
        <v>175</v>
      </c>
      <c r="B82" s="17">
        <v>7</v>
      </c>
      <c r="C82" s="17">
        <v>1</v>
      </c>
      <c r="D82" s="53">
        <v>12</v>
      </c>
      <c r="E82" s="31">
        <v>17</v>
      </c>
      <c r="F82" s="19"/>
      <c r="G82" s="8">
        <v>14</v>
      </c>
      <c r="H82" s="74"/>
      <c r="I82" s="29"/>
      <c r="J82" s="29"/>
      <c r="K82" s="29"/>
      <c r="L82" s="8">
        <f t="shared" si="10"/>
        <v>51</v>
      </c>
      <c r="M82" s="8">
        <v>3</v>
      </c>
      <c r="N82" s="40">
        <f t="shared" si="11"/>
        <v>17</v>
      </c>
    </row>
    <row r="83" spans="1:14" ht="15.75">
      <c r="A83" s="6" t="s">
        <v>228</v>
      </c>
      <c r="B83" s="29"/>
      <c r="C83" s="29"/>
      <c r="D83" s="29"/>
      <c r="E83" s="33"/>
      <c r="F83" s="19"/>
      <c r="G83" s="8">
        <v>0</v>
      </c>
      <c r="H83" s="74"/>
      <c r="I83" s="29"/>
      <c r="J83" s="29"/>
      <c r="K83" s="29"/>
      <c r="L83" s="8">
        <f>SUM(B83:K83)</f>
        <v>0</v>
      </c>
      <c r="M83" s="8">
        <v>1</v>
      </c>
      <c r="N83" s="40">
        <f>L83/M83</f>
        <v>0</v>
      </c>
    </row>
    <row r="84" spans="1:14" ht="15.75">
      <c r="A84" s="6" t="s">
        <v>176</v>
      </c>
      <c r="B84" s="29"/>
      <c r="C84" s="17">
        <v>1</v>
      </c>
      <c r="D84" s="17" t="s">
        <v>124</v>
      </c>
      <c r="E84" s="8">
        <v>9</v>
      </c>
      <c r="F84" s="19"/>
      <c r="G84" s="8">
        <v>1</v>
      </c>
      <c r="H84" s="74"/>
      <c r="I84" s="29"/>
      <c r="J84" s="29"/>
      <c r="K84" s="29"/>
      <c r="L84" s="8">
        <f t="shared" si="10"/>
        <v>11</v>
      </c>
      <c r="M84" s="8">
        <v>3</v>
      </c>
      <c r="N84" s="40">
        <f t="shared" si="11"/>
        <v>3.6666666666666665</v>
      </c>
    </row>
    <row r="85" spans="1:14" ht="15.75">
      <c r="A85" s="6" t="s">
        <v>177</v>
      </c>
      <c r="B85" s="17">
        <v>5</v>
      </c>
      <c r="C85" s="32">
        <v>19</v>
      </c>
      <c r="D85" s="8">
        <v>5</v>
      </c>
      <c r="E85" s="8">
        <v>7</v>
      </c>
      <c r="F85" s="19"/>
      <c r="G85" s="8">
        <v>0</v>
      </c>
      <c r="H85" s="74"/>
      <c r="I85" s="29"/>
      <c r="J85" s="29"/>
      <c r="K85" s="29"/>
      <c r="L85" s="8">
        <f t="shared" si="10"/>
        <v>36</v>
      </c>
      <c r="M85" s="8">
        <v>4</v>
      </c>
      <c r="N85" s="40">
        <f t="shared" si="11"/>
        <v>9</v>
      </c>
    </row>
    <row r="86" spans="1:14" ht="15.75">
      <c r="A86" s="6" t="s">
        <v>178</v>
      </c>
      <c r="B86" s="17">
        <v>4</v>
      </c>
      <c r="C86" s="29"/>
      <c r="D86" s="29"/>
      <c r="E86" s="29"/>
      <c r="F86" s="19"/>
      <c r="G86" s="29"/>
      <c r="H86" s="74"/>
      <c r="I86" s="29"/>
      <c r="J86" s="29"/>
      <c r="K86" s="29"/>
      <c r="L86" s="8">
        <f t="shared" si="10"/>
        <v>4</v>
      </c>
      <c r="M86" s="8">
        <v>1</v>
      </c>
      <c r="N86" s="40">
        <f>L86/M86</f>
        <v>4</v>
      </c>
    </row>
    <row r="87" spans="1:14" ht="15.75">
      <c r="A87" s="6" t="s">
        <v>179</v>
      </c>
      <c r="B87" s="17">
        <v>13</v>
      </c>
      <c r="C87" s="17">
        <v>1</v>
      </c>
      <c r="D87" s="53">
        <v>25</v>
      </c>
      <c r="E87" s="8">
        <v>6</v>
      </c>
      <c r="F87" s="19"/>
      <c r="G87" s="8">
        <v>4</v>
      </c>
      <c r="H87" s="74"/>
      <c r="I87" s="29"/>
      <c r="J87" s="29"/>
      <c r="K87" s="29"/>
      <c r="L87" s="8">
        <f t="shared" si="10"/>
        <v>49</v>
      </c>
      <c r="M87" s="8">
        <v>4</v>
      </c>
      <c r="N87" s="40">
        <f>L87/M87</f>
        <v>12.25</v>
      </c>
    </row>
    <row r="88" spans="1:14" ht="15.75">
      <c r="A88" s="6"/>
      <c r="B88" s="17"/>
      <c r="C88" s="17"/>
      <c r="D88" s="8"/>
      <c r="E88" s="8"/>
      <c r="F88" s="19"/>
      <c r="G88" s="8"/>
      <c r="H88" s="74"/>
      <c r="I88" s="29"/>
      <c r="J88" s="29"/>
      <c r="K88" s="29"/>
      <c r="L88" s="8"/>
      <c r="M88" s="8"/>
      <c r="N88" s="8"/>
    </row>
    <row r="89" spans="1:14" ht="15.75">
      <c r="A89" s="6" t="s">
        <v>28</v>
      </c>
      <c r="B89" s="17">
        <v>17</v>
      </c>
      <c r="C89" s="8">
        <v>66</v>
      </c>
      <c r="D89" s="8">
        <v>27</v>
      </c>
      <c r="E89" s="8">
        <v>32</v>
      </c>
      <c r="F89" s="19"/>
      <c r="G89" s="8">
        <v>50</v>
      </c>
      <c r="H89" s="74"/>
      <c r="I89" s="29"/>
      <c r="J89" s="29"/>
      <c r="K89" s="29"/>
      <c r="L89" s="8">
        <f>SUM(B89:K89)</f>
        <v>192</v>
      </c>
      <c r="M89" s="8"/>
      <c r="N89" s="9"/>
    </row>
    <row r="90" spans="1:14" ht="15.75">
      <c r="A90" s="6" t="s">
        <v>17</v>
      </c>
      <c r="B90" s="8">
        <f>SUM(B79:B89)</f>
        <v>48</v>
      </c>
      <c r="C90" s="8">
        <f>SUM(C79:C89)</f>
        <v>97</v>
      </c>
      <c r="D90" s="8">
        <f>SUM(D79:D89)</f>
        <v>77</v>
      </c>
      <c r="E90" s="8">
        <f>SUM(E79:E89)</f>
        <v>83</v>
      </c>
      <c r="F90" s="19"/>
      <c r="G90" s="8">
        <f>SUM(G79:G89)</f>
        <v>69</v>
      </c>
      <c r="H90" s="74"/>
      <c r="I90" s="29"/>
      <c r="J90" s="29"/>
      <c r="K90" s="29"/>
      <c r="L90" s="8">
        <f>SUM(L79:L89)</f>
        <v>374</v>
      </c>
      <c r="M90" s="8">
        <f>SUM(M79:M89)</f>
        <v>23</v>
      </c>
      <c r="N90" s="9"/>
    </row>
    <row r="91" spans="1:14" ht="15.75">
      <c r="A91" s="10"/>
      <c r="B91" s="16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</row>
    <row r="92" spans="1:14" ht="15.75">
      <c r="A92" s="10"/>
      <c r="B92" s="16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</row>
    <row r="93" spans="1:14" ht="18.75">
      <c r="A93" s="133" t="s">
        <v>83</v>
      </c>
      <c r="B93" s="133"/>
      <c r="C93" s="133"/>
      <c r="D93" s="133"/>
      <c r="E93" s="133"/>
      <c r="F93" s="133"/>
      <c r="G93" s="133"/>
      <c r="H93" s="133"/>
      <c r="I93" s="133"/>
      <c r="J93" s="133"/>
      <c r="K93" s="133"/>
      <c r="L93" s="133"/>
      <c r="M93" s="133"/>
      <c r="N93" s="133"/>
    </row>
    <row r="94" spans="1:14" ht="15.75">
      <c r="A94" s="2" t="s">
        <v>0</v>
      </c>
      <c r="B94" s="3" t="s">
        <v>2</v>
      </c>
      <c r="C94" s="3" t="s">
        <v>41</v>
      </c>
      <c r="D94" s="3" t="s">
        <v>148</v>
      </c>
      <c r="E94" s="3" t="s">
        <v>88</v>
      </c>
      <c r="F94" s="3" t="s">
        <v>10</v>
      </c>
      <c r="G94" s="3" t="s">
        <v>10</v>
      </c>
      <c r="H94" s="3" t="s">
        <v>12</v>
      </c>
      <c r="I94" s="3" t="s">
        <v>13</v>
      </c>
      <c r="J94" s="3" t="s">
        <v>13</v>
      </c>
      <c r="K94" s="3" t="s">
        <v>13</v>
      </c>
      <c r="L94" s="3" t="s">
        <v>17</v>
      </c>
      <c r="M94" s="3" t="s">
        <v>19</v>
      </c>
      <c r="N94" s="3" t="s">
        <v>21</v>
      </c>
    </row>
    <row r="95" spans="1:14" ht="15.75">
      <c r="A95" s="2" t="s">
        <v>1</v>
      </c>
      <c r="B95" s="4" t="s">
        <v>144</v>
      </c>
      <c r="C95" s="4" t="s">
        <v>188</v>
      </c>
      <c r="D95" s="4" t="s">
        <v>147</v>
      </c>
      <c r="E95" s="4"/>
      <c r="F95" s="4" t="s">
        <v>45</v>
      </c>
      <c r="G95" s="4" t="s">
        <v>46</v>
      </c>
      <c r="H95" s="4" t="s">
        <v>13</v>
      </c>
      <c r="I95" s="4" t="s">
        <v>14</v>
      </c>
      <c r="J95" s="4" t="s">
        <v>15</v>
      </c>
      <c r="K95" s="4" t="s">
        <v>16</v>
      </c>
      <c r="L95" s="4" t="s">
        <v>18</v>
      </c>
      <c r="M95" s="4" t="s">
        <v>20</v>
      </c>
      <c r="N95" s="4"/>
    </row>
    <row r="96" spans="1:14" ht="15.75">
      <c r="A96" s="5" t="s">
        <v>63</v>
      </c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ht="15.75">
      <c r="A97" s="6" t="s">
        <v>182</v>
      </c>
      <c r="B97" s="17">
        <v>18</v>
      </c>
      <c r="C97" s="17">
        <v>14</v>
      </c>
      <c r="D97" s="8">
        <v>1</v>
      </c>
      <c r="E97" s="53">
        <v>28</v>
      </c>
      <c r="F97" s="8">
        <v>9</v>
      </c>
      <c r="G97" s="19"/>
      <c r="H97" s="53">
        <v>6</v>
      </c>
      <c r="I97" s="8">
        <v>14</v>
      </c>
      <c r="J97" s="29"/>
      <c r="K97" s="29"/>
      <c r="L97" s="8">
        <f t="shared" ref="L97:L106" si="12">SUM(B97:K97)</f>
        <v>90</v>
      </c>
      <c r="M97" s="8">
        <v>5</v>
      </c>
      <c r="N97" s="40">
        <f t="shared" ref="N97:N106" si="13">L97/M97</f>
        <v>18</v>
      </c>
    </row>
    <row r="98" spans="1:14" ht="15.75">
      <c r="A98" s="6" t="s">
        <v>181</v>
      </c>
      <c r="B98" s="17">
        <v>1</v>
      </c>
      <c r="C98" s="17">
        <v>12</v>
      </c>
      <c r="D98" s="29"/>
      <c r="E98" s="53">
        <v>4</v>
      </c>
      <c r="F98" s="29"/>
      <c r="G98" s="19"/>
      <c r="H98" s="29"/>
      <c r="I98" s="8">
        <v>7</v>
      </c>
      <c r="J98" s="29"/>
      <c r="K98" s="29"/>
      <c r="L98" s="8">
        <f t="shared" si="12"/>
        <v>24</v>
      </c>
      <c r="M98" s="8">
        <v>3</v>
      </c>
      <c r="N98" s="40">
        <f t="shared" si="13"/>
        <v>8</v>
      </c>
    </row>
    <row r="99" spans="1:14" ht="15.75">
      <c r="A99" s="6" t="s">
        <v>216</v>
      </c>
      <c r="B99" s="73">
        <v>19</v>
      </c>
      <c r="C99" s="29"/>
      <c r="D99" s="17">
        <v>13</v>
      </c>
      <c r="E99" s="60"/>
      <c r="F99" s="8">
        <v>7</v>
      </c>
      <c r="G99" s="19"/>
      <c r="H99" s="8">
        <v>0</v>
      </c>
      <c r="I99" s="8">
        <v>1</v>
      </c>
      <c r="J99" s="29"/>
      <c r="K99" s="29"/>
      <c r="L99" s="8">
        <f>SUM(B99:K99)</f>
        <v>40</v>
      </c>
      <c r="M99" s="8">
        <v>4</v>
      </c>
      <c r="N99" s="40">
        <f>L99/M99</f>
        <v>10</v>
      </c>
    </row>
    <row r="100" spans="1:14" ht="15.75">
      <c r="A100" s="6" t="s">
        <v>183</v>
      </c>
      <c r="B100" s="17">
        <v>0</v>
      </c>
      <c r="C100" s="17">
        <v>0</v>
      </c>
      <c r="D100" s="31">
        <v>13</v>
      </c>
      <c r="E100" s="29"/>
      <c r="F100" s="29"/>
      <c r="G100" s="19"/>
      <c r="H100" s="8" t="s">
        <v>124</v>
      </c>
      <c r="I100" s="29"/>
      <c r="J100" s="29"/>
      <c r="K100" s="29"/>
      <c r="L100" s="8">
        <f t="shared" si="12"/>
        <v>13</v>
      </c>
      <c r="M100" s="8">
        <v>2</v>
      </c>
      <c r="N100" s="40">
        <f t="shared" si="13"/>
        <v>6.5</v>
      </c>
    </row>
    <row r="101" spans="1:14" ht="15.75">
      <c r="A101" s="6" t="s">
        <v>206</v>
      </c>
      <c r="B101" s="29"/>
      <c r="C101" s="29"/>
      <c r="D101" s="29"/>
      <c r="E101" s="17">
        <v>2</v>
      </c>
      <c r="F101" s="8">
        <v>1</v>
      </c>
      <c r="G101" s="19"/>
      <c r="H101" s="29"/>
      <c r="I101" s="29"/>
      <c r="J101" s="29"/>
      <c r="K101" s="29"/>
      <c r="L101" s="8">
        <f t="shared" si="12"/>
        <v>3</v>
      </c>
      <c r="M101" s="8">
        <v>2</v>
      </c>
      <c r="N101" s="40">
        <f t="shared" si="13"/>
        <v>1.5</v>
      </c>
    </row>
    <row r="102" spans="1:14" ht="15.75">
      <c r="A102" s="6" t="s">
        <v>184</v>
      </c>
      <c r="B102" s="29"/>
      <c r="C102" s="17">
        <v>7</v>
      </c>
      <c r="D102" s="29"/>
      <c r="E102" s="8">
        <v>1</v>
      </c>
      <c r="F102" s="8">
        <v>0</v>
      </c>
      <c r="G102" s="19"/>
      <c r="H102" s="29"/>
      <c r="I102" s="29"/>
      <c r="J102" s="29"/>
      <c r="K102" s="29"/>
      <c r="L102" s="8">
        <f t="shared" si="12"/>
        <v>8</v>
      </c>
      <c r="M102" s="8">
        <v>3</v>
      </c>
      <c r="N102" s="40">
        <f t="shared" si="13"/>
        <v>2.6666666666666665</v>
      </c>
    </row>
    <row r="103" spans="1:14" ht="15.75">
      <c r="A103" s="6" t="s">
        <v>185</v>
      </c>
      <c r="B103" s="17">
        <v>2</v>
      </c>
      <c r="C103" s="17">
        <v>5</v>
      </c>
      <c r="D103" s="8">
        <v>8</v>
      </c>
      <c r="E103" s="53">
        <v>27</v>
      </c>
      <c r="F103" s="8">
        <v>17</v>
      </c>
      <c r="G103" s="19"/>
      <c r="H103" s="53">
        <v>26</v>
      </c>
      <c r="I103" s="8">
        <v>15</v>
      </c>
      <c r="J103" s="29"/>
      <c r="K103" s="29"/>
      <c r="L103" s="8">
        <f t="shared" si="12"/>
        <v>100</v>
      </c>
      <c r="M103" s="8">
        <v>5</v>
      </c>
      <c r="N103" s="40">
        <f t="shared" si="13"/>
        <v>20</v>
      </c>
    </row>
    <row r="104" spans="1:14" ht="15.75">
      <c r="A104" s="6" t="s">
        <v>217</v>
      </c>
      <c r="B104" s="29"/>
      <c r="C104" s="29"/>
      <c r="D104" s="8">
        <v>0</v>
      </c>
      <c r="E104" s="60"/>
      <c r="F104" s="31">
        <v>15</v>
      </c>
      <c r="G104" s="19"/>
      <c r="H104" s="29"/>
      <c r="I104" s="29"/>
      <c r="J104" s="29"/>
      <c r="K104" s="29"/>
      <c r="L104" s="8">
        <f>SUM(B104:K104)</f>
        <v>15</v>
      </c>
      <c r="M104" s="8">
        <v>1</v>
      </c>
      <c r="N104" s="40">
        <f>L104/M104</f>
        <v>15</v>
      </c>
    </row>
    <row r="105" spans="1:14" ht="15.75">
      <c r="A105" s="6" t="s">
        <v>186</v>
      </c>
      <c r="B105" s="73">
        <v>1</v>
      </c>
      <c r="C105" s="17">
        <v>33</v>
      </c>
      <c r="D105" s="31">
        <v>0</v>
      </c>
      <c r="E105" s="8" t="s">
        <v>124</v>
      </c>
      <c r="F105" s="29"/>
      <c r="G105" s="19"/>
      <c r="H105" s="8" t="s">
        <v>124</v>
      </c>
      <c r="I105" s="8">
        <v>10</v>
      </c>
      <c r="J105" s="29"/>
      <c r="K105" s="29"/>
      <c r="L105" s="8">
        <f t="shared" si="12"/>
        <v>44</v>
      </c>
      <c r="M105" s="8">
        <v>2</v>
      </c>
      <c r="N105" s="40">
        <f t="shared" si="13"/>
        <v>22</v>
      </c>
    </row>
    <row r="106" spans="1:14" ht="15.75">
      <c r="A106" s="6" t="s">
        <v>257</v>
      </c>
      <c r="B106" s="29"/>
      <c r="C106" s="29"/>
      <c r="D106" s="29"/>
      <c r="E106" s="29"/>
      <c r="F106" s="29"/>
      <c r="G106" s="19"/>
      <c r="H106" s="53">
        <v>7</v>
      </c>
      <c r="I106" s="8">
        <v>0</v>
      </c>
      <c r="J106" s="29"/>
      <c r="K106" s="29"/>
      <c r="L106" s="8">
        <f t="shared" si="12"/>
        <v>7</v>
      </c>
      <c r="M106" s="8">
        <v>1</v>
      </c>
      <c r="N106" s="40">
        <f t="shared" si="13"/>
        <v>7</v>
      </c>
    </row>
    <row r="107" spans="1:14" ht="15.75">
      <c r="A107" s="6"/>
      <c r="B107" s="17"/>
      <c r="C107" s="17"/>
      <c r="D107" s="8"/>
      <c r="E107" s="8"/>
      <c r="F107" s="8"/>
      <c r="G107" s="19"/>
      <c r="H107" s="8"/>
      <c r="I107" s="8"/>
      <c r="J107" s="29"/>
      <c r="K107" s="29"/>
      <c r="L107" s="8"/>
      <c r="M107" s="8"/>
      <c r="N107" s="9"/>
    </row>
    <row r="108" spans="1:14" ht="15.75">
      <c r="A108" s="6" t="s">
        <v>28</v>
      </c>
      <c r="B108" s="17">
        <v>31</v>
      </c>
      <c r="C108" s="17">
        <v>19</v>
      </c>
      <c r="D108" s="8">
        <v>42</v>
      </c>
      <c r="E108" s="8">
        <v>13</v>
      </c>
      <c r="F108" s="8">
        <v>38</v>
      </c>
      <c r="G108" s="19"/>
      <c r="H108" s="8">
        <v>15</v>
      </c>
      <c r="I108" s="8">
        <v>35</v>
      </c>
      <c r="J108" s="29"/>
      <c r="K108" s="29"/>
      <c r="L108" s="8">
        <f>SUM(B108:K108)</f>
        <v>193</v>
      </c>
      <c r="M108" s="8"/>
      <c r="N108" s="9"/>
    </row>
    <row r="109" spans="1:14" ht="15.75">
      <c r="A109" s="6" t="s">
        <v>17</v>
      </c>
      <c r="B109" s="8">
        <f>SUM(B97:B108)</f>
        <v>72</v>
      </c>
      <c r="C109" s="8">
        <f>SUM(C97:C108)</f>
        <v>90</v>
      </c>
      <c r="D109" s="8">
        <f>SUM(D97:D108)</f>
        <v>77</v>
      </c>
      <c r="E109" s="8">
        <f>SUM(E97:E108)</f>
        <v>75</v>
      </c>
      <c r="F109" s="8">
        <f>SUM(F97:F108)</f>
        <v>87</v>
      </c>
      <c r="G109" s="19"/>
      <c r="H109" s="17">
        <f>SUM(H97:H108)</f>
        <v>54</v>
      </c>
      <c r="I109" s="8">
        <f>SUM(I97:I108)</f>
        <v>82</v>
      </c>
      <c r="J109" s="29"/>
      <c r="K109" s="29"/>
      <c r="L109" s="8">
        <f>SUM(L97:L108)</f>
        <v>537</v>
      </c>
      <c r="M109" s="8">
        <f>SUM(M97:M108)</f>
        <v>28</v>
      </c>
      <c r="N109" s="9"/>
    </row>
    <row r="110" spans="1:14" ht="15.75">
      <c r="A110" s="10"/>
      <c r="B110" s="9"/>
      <c r="C110" s="9"/>
      <c r="D110" s="9"/>
      <c r="E110" s="9"/>
      <c r="F110" s="20"/>
      <c r="G110" s="20"/>
      <c r="H110" s="20"/>
      <c r="I110" s="20"/>
      <c r="J110" s="20"/>
      <c r="K110" s="20"/>
      <c r="L110" s="9"/>
      <c r="M110" s="9"/>
      <c r="N110" s="9"/>
    </row>
    <row r="111" spans="1:14" ht="15.75">
      <c r="A111" s="10"/>
      <c r="B111" s="9"/>
      <c r="C111" s="9"/>
      <c r="D111" s="9"/>
      <c r="E111" s="9"/>
      <c r="F111" s="20"/>
      <c r="G111" s="20"/>
      <c r="H111" s="20"/>
      <c r="I111" s="20"/>
      <c r="J111" s="20"/>
      <c r="K111" s="20"/>
      <c r="L111" s="9"/>
      <c r="M111" s="9"/>
      <c r="N111" s="9"/>
    </row>
    <row r="112" spans="1:14" ht="18.75">
      <c r="A112" s="133" t="s">
        <v>83</v>
      </c>
      <c r="B112" s="133"/>
      <c r="C112" s="133"/>
      <c r="D112" s="133"/>
      <c r="E112" s="133"/>
      <c r="F112" s="133"/>
      <c r="G112" s="133"/>
      <c r="H112" s="133"/>
      <c r="I112" s="133"/>
      <c r="J112" s="133"/>
      <c r="K112" s="133"/>
      <c r="L112" s="133"/>
      <c r="M112" s="133"/>
      <c r="N112" s="133"/>
    </row>
    <row r="113" spans="2:14" ht="18.75">
      <c r="B113" s="150" t="s">
        <v>126</v>
      </c>
      <c r="C113" s="151"/>
      <c r="D113" s="24"/>
      <c r="E113" s="24"/>
      <c r="F113" s="24"/>
      <c r="G113" s="24"/>
      <c r="H113" s="24"/>
      <c r="I113" s="24"/>
      <c r="J113" s="24"/>
    </row>
    <row r="114" spans="2:14" ht="15.75">
      <c r="B114" s="131"/>
      <c r="C114" s="132"/>
      <c r="D114" s="35" t="s">
        <v>127</v>
      </c>
      <c r="E114" s="35" t="s">
        <v>128</v>
      </c>
      <c r="F114" s="35" t="s">
        <v>129</v>
      </c>
      <c r="G114" s="35" t="s">
        <v>130</v>
      </c>
      <c r="H114" s="35" t="s">
        <v>131</v>
      </c>
      <c r="I114" s="35" t="s">
        <v>132</v>
      </c>
      <c r="J114" s="35" t="s">
        <v>133</v>
      </c>
      <c r="K114" s="35" t="s">
        <v>17</v>
      </c>
      <c r="L114" s="115" t="s">
        <v>281</v>
      </c>
      <c r="M114" s="122"/>
      <c r="N114" s="122"/>
    </row>
    <row r="115" spans="2:14" ht="15.75">
      <c r="B115" s="131" t="s">
        <v>3</v>
      </c>
      <c r="C115" s="132"/>
      <c r="D115" s="36">
        <v>8</v>
      </c>
      <c r="E115" s="36">
        <v>3</v>
      </c>
      <c r="F115" s="36">
        <v>7</v>
      </c>
      <c r="G115" s="36">
        <v>2</v>
      </c>
      <c r="H115" s="36">
        <v>2</v>
      </c>
      <c r="I115" s="36">
        <v>1</v>
      </c>
      <c r="J115" s="36"/>
      <c r="K115" s="36">
        <f t="shared" ref="K115:K120" si="14">SUM(D115:J115)</f>
        <v>23</v>
      </c>
      <c r="L115" s="36">
        <v>7</v>
      </c>
      <c r="M115" s="21"/>
      <c r="N115" s="21"/>
    </row>
    <row r="116" spans="2:14" ht="15.75">
      <c r="B116" s="131" t="s">
        <v>59</v>
      </c>
      <c r="C116" s="132"/>
      <c r="D116" s="36">
        <v>10</v>
      </c>
      <c r="E116" s="36">
        <v>8</v>
      </c>
      <c r="F116" s="36">
        <v>7</v>
      </c>
      <c r="G116" s="36">
        <v>2</v>
      </c>
      <c r="H116" s="36"/>
      <c r="I116" s="36">
        <v>3</v>
      </c>
      <c r="J116" s="36"/>
      <c r="K116" s="36">
        <f t="shared" si="14"/>
        <v>30</v>
      </c>
      <c r="L116" s="36">
        <v>7</v>
      </c>
      <c r="M116" s="21"/>
      <c r="N116" s="21"/>
    </row>
    <row r="117" spans="2:14" ht="15.75">
      <c r="B117" s="131" t="s">
        <v>159</v>
      </c>
      <c r="C117" s="132"/>
      <c r="D117" s="36">
        <v>4</v>
      </c>
      <c r="E117" s="36">
        <v>5</v>
      </c>
      <c r="F117" s="36">
        <v>6</v>
      </c>
      <c r="G117" s="36">
        <v>5</v>
      </c>
      <c r="H117" s="36">
        <v>1</v>
      </c>
      <c r="I117" s="36">
        <v>1</v>
      </c>
      <c r="J117" s="36"/>
      <c r="K117" s="36">
        <f t="shared" si="14"/>
        <v>22</v>
      </c>
      <c r="L117" s="36">
        <v>5</v>
      </c>
      <c r="M117" s="21"/>
      <c r="N117" s="21"/>
    </row>
    <row r="118" spans="2:14" ht="15.75">
      <c r="B118" s="131" t="s">
        <v>88</v>
      </c>
      <c r="C118" s="132"/>
      <c r="D118" s="36">
        <v>7</v>
      </c>
      <c r="E118" s="36">
        <v>5</v>
      </c>
      <c r="F118" s="36">
        <v>4</v>
      </c>
      <c r="G118" s="36">
        <v>4</v>
      </c>
      <c r="H118" s="36">
        <v>2</v>
      </c>
      <c r="I118" s="36">
        <v>2</v>
      </c>
      <c r="J118" s="36"/>
      <c r="K118" s="36">
        <f t="shared" si="14"/>
        <v>24</v>
      </c>
      <c r="L118" s="36">
        <v>6</v>
      </c>
      <c r="M118" s="21"/>
      <c r="N118" s="21"/>
    </row>
    <row r="119" spans="2:14" ht="15.75">
      <c r="B119" s="131" t="s">
        <v>62</v>
      </c>
      <c r="C119" s="132"/>
      <c r="D119" s="36">
        <v>7</v>
      </c>
      <c r="E119" s="36">
        <v>3</v>
      </c>
      <c r="F119" s="36">
        <v>8</v>
      </c>
      <c r="G119" s="36">
        <v>4</v>
      </c>
      <c r="H119" s="36"/>
      <c r="I119" s="36"/>
      <c r="J119" s="36">
        <v>1</v>
      </c>
      <c r="K119" s="36">
        <f t="shared" si="14"/>
        <v>23</v>
      </c>
      <c r="L119" s="36">
        <v>5</v>
      </c>
      <c r="M119" s="21"/>
      <c r="N119" s="21"/>
    </row>
    <row r="120" spans="2:14" ht="15.75">
      <c r="B120" s="131" t="s">
        <v>63</v>
      </c>
      <c r="C120" s="132"/>
      <c r="D120" s="36">
        <v>6</v>
      </c>
      <c r="E120" s="36">
        <v>2</v>
      </c>
      <c r="F120" s="36">
        <v>6</v>
      </c>
      <c r="G120" s="36">
        <v>10</v>
      </c>
      <c r="H120" s="36">
        <v>1</v>
      </c>
      <c r="I120" s="36">
        <v>1</v>
      </c>
      <c r="J120" s="36">
        <v>1</v>
      </c>
      <c r="K120" s="36">
        <f t="shared" si="14"/>
        <v>27</v>
      </c>
      <c r="L120" s="36">
        <v>7</v>
      </c>
      <c r="M120" s="21"/>
      <c r="N120" s="21"/>
    </row>
    <row r="121" spans="2:14" ht="15.75">
      <c r="B121" s="131"/>
      <c r="C121" s="132"/>
      <c r="D121" s="36"/>
      <c r="E121" s="36"/>
      <c r="F121" s="36"/>
      <c r="G121" s="36"/>
      <c r="H121" s="36"/>
      <c r="I121" s="36"/>
      <c r="J121" s="36"/>
      <c r="K121" s="36"/>
      <c r="L121" s="36"/>
      <c r="M121" s="21"/>
      <c r="N121" s="21"/>
    </row>
    <row r="122" spans="2:14" ht="15.75">
      <c r="B122" s="131" t="s">
        <v>17</v>
      </c>
      <c r="C122" s="132"/>
      <c r="D122" s="36">
        <f t="shared" ref="D122:J122" si="15">SUM(D115:D121)</f>
        <v>42</v>
      </c>
      <c r="E122" s="36">
        <f t="shared" si="15"/>
        <v>26</v>
      </c>
      <c r="F122" s="36">
        <f t="shared" si="15"/>
        <v>38</v>
      </c>
      <c r="G122" s="36">
        <f t="shared" si="15"/>
        <v>27</v>
      </c>
      <c r="H122" s="36">
        <f t="shared" si="15"/>
        <v>6</v>
      </c>
      <c r="I122" s="36">
        <f t="shared" si="15"/>
        <v>8</v>
      </c>
      <c r="J122" s="36">
        <f t="shared" si="15"/>
        <v>2</v>
      </c>
      <c r="K122" s="36">
        <f>SUM(D122:J122)</f>
        <v>149</v>
      </c>
      <c r="L122" s="36">
        <f>SUM(K115:K121)</f>
        <v>149</v>
      </c>
    </row>
    <row r="125" spans="2:14">
      <c r="B125" s="149" t="s">
        <v>204</v>
      </c>
      <c r="C125" s="149"/>
      <c r="D125" s="149"/>
      <c r="E125" s="52"/>
      <c r="G125" t="s">
        <v>269</v>
      </c>
      <c r="J125" s="109" t="s">
        <v>265</v>
      </c>
    </row>
    <row r="127" spans="2:14">
      <c r="B127" s="149" t="s">
        <v>249</v>
      </c>
      <c r="C127" s="149"/>
      <c r="D127" s="149"/>
      <c r="E127" s="75"/>
      <c r="G127" t="s">
        <v>268</v>
      </c>
      <c r="J127" s="110" t="s">
        <v>266</v>
      </c>
    </row>
    <row r="131" spans="1:14" ht="18.75">
      <c r="A131" s="133" t="s">
        <v>81</v>
      </c>
      <c r="B131" s="133"/>
      <c r="C131" s="133"/>
      <c r="D131" s="133"/>
      <c r="E131" s="133"/>
      <c r="F131" s="133"/>
      <c r="G131" s="133"/>
      <c r="H131" s="133"/>
      <c r="I131" s="133"/>
      <c r="J131" s="133"/>
      <c r="K131" s="133"/>
      <c r="L131" s="133"/>
      <c r="M131" s="133"/>
      <c r="N131" s="133"/>
    </row>
    <row r="132" spans="1:14" ht="18.75">
      <c r="B132" s="150" t="s">
        <v>126</v>
      </c>
      <c r="C132" s="151"/>
      <c r="D132" s="24"/>
      <c r="E132" s="24"/>
      <c r="F132" s="24"/>
      <c r="G132" s="24"/>
      <c r="H132" s="24"/>
      <c r="I132" s="24"/>
      <c r="J132" s="24"/>
    </row>
    <row r="133" spans="1:14" ht="15.75">
      <c r="B133" s="131"/>
      <c r="C133" s="132"/>
      <c r="D133" s="35" t="s">
        <v>127</v>
      </c>
      <c r="E133" s="35" t="s">
        <v>128</v>
      </c>
      <c r="F133" s="35" t="s">
        <v>129</v>
      </c>
      <c r="G133" s="35" t="s">
        <v>130</v>
      </c>
      <c r="H133" s="35" t="s">
        <v>131</v>
      </c>
      <c r="I133" s="35" t="s">
        <v>132</v>
      </c>
      <c r="J133" s="35" t="s">
        <v>133</v>
      </c>
      <c r="K133" s="35" t="s">
        <v>17</v>
      </c>
      <c r="L133" s="115" t="s">
        <v>281</v>
      </c>
    </row>
    <row r="134" spans="1:14" ht="15.75">
      <c r="B134" s="131" t="s">
        <v>60</v>
      </c>
      <c r="C134" s="132"/>
      <c r="D134" s="36">
        <v>14</v>
      </c>
      <c r="E134" s="36">
        <v>4</v>
      </c>
      <c r="F134" s="36">
        <v>6</v>
      </c>
      <c r="G134" s="36">
        <v>7</v>
      </c>
      <c r="H134" s="36"/>
      <c r="I134" s="36">
        <v>4</v>
      </c>
      <c r="J134" s="36"/>
      <c r="K134" s="36">
        <f t="shared" ref="K134:K140" si="16">SUM(D134:J134)</f>
        <v>35</v>
      </c>
      <c r="L134" s="36">
        <v>7</v>
      </c>
    </row>
    <row r="135" spans="1:14" ht="15.75">
      <c r="B135" s="131" t="s">
        <v>40</v>
      </c>
      <c r="C135" s="132"/>
      <c r="D135" s="36">
        <v>10</v>
      </c>
      <c r="E135" s="36">
        <v>5</v>
      </c>
      <c r="F135" s="36">
        <v>3</v>
      </c>
      <c r="G135" s="36">
        <v>5</v>
      </c>
      <c r="H135" s="36">
        <v>4</v>
      </c>
      <c r="I135" s="36">
        <v>1</v>
      </c>
      <c r="J135" s="36">
        <v>2</v>
      </c>
      <c r="K135" s="36">
        <f t="shared" si="16"/>
        <v>30</v>
      </c>
      <c r="L135" s="36">
        <v>6</v>
      </c>
    </row>
    <row r="136" spans="1:14" ht="15.75">
      <c r="B136" s="131" t="s">
        <v>54</v>
      </c>
      <c r="C136" s="132"/>
      <c r="D136" s="36">
        <v>11</v>
      </c>
      <c r="E136" s="36">
        <v>5</v>
      </c>
      <c r="F136" s="36">
        <v>6</v>
      </c>
      <c r="G136" s="36">
        <v>6</v>
      </c>
      <c r="H136" s="36">
        <v>2</v>
      </c>
      <c r="I136" s="36">
        <v>1</v>
      </c>
      <c r="J136" s="36"/>
      <c r="K136" s="36">
        <f t="shared" si="16"/>
        <v>31</v>
      </c>
      <c r="L136" s="36">
        <v>7</v>
      </c>
    </row>
    <row r="137" spans="1:14" ht="15.75">
      <c r="B137" s="131" t="s">
        <v>301</v>
      </c>
      <c r="C137" s="132"/>
      <c r="D137" s="36">
        <v>6</v>
      </c>
      <c r="E137" s="36">
        <v>3</v>
      </c>
      <c r="F137" s="36">
        <v>7</v>
      </c>
      <c r="G137" s="36">
        <v>5</v>
      </c>
      <c r="H137" s="36">
        <v>2</v>
      </c>
      <c r="I137" s="36">
        <v>2</v>
      </c>
      <c r="J137" s="36">
        <v>1</v>
      </c>
      <c r="K137" s="36">
        <f t="shared" si="16"/>
        <v>26</v>
      </c>
      <c r="L137" s="36">
        <v>8</v>
      </c>
    </row>
    <row r="138" spans="1:14" ht="15.75">
      <c r="B138" s="131" t="s">
        <v>61</v>
      </c>
      <c r="C138" s="132"/>
      <c r="D138" s="36">
        <v>13</v>
      </c>
      <c r="E138" s="36">
        <v>5</v>
      </c>
      <c r="F138" s="36">
        <v>11</v>
      </c>
      <c r="G138" s="36">
        <v>7</v>
      </c>
      <c r="H138" s="36">
        <v>1</v>
      </c>
      <c r="I138" s="36">
        <v>4</v>
      </c>
      <c r="J138" s="36">
        <v>3</v>
      </c>
      <c r="K138" s="36">
        <f t="shared" si="16"/>
        <v>44</v>
      </c>
      <c r="L138" s="36">
        <v>9</v>
      </c>
    </row>
    <row r="139" spans="1:14" ht="15.75">
      <c r="B139" s="131" t="s">
        <v>9</v>
      </c>
      <c r="C139" s="132"/>
      <c r="D139" s="36">
        <v>15</v>
      </c>
      <c r="E139" s="36">
        <v>6</v>
      </c>
      <c r="F139" s="36">
        <v>6</v>
      </c>
      <c r="G139" s="36">
        <v>10</v>
      </c>
      <c r="H139" s="36">
        <v>3</v>
      </c>
      <c r="I139" s="36">
        <v>3</v>
      </c>
      <c r="J139" s="36"/>
      <c r="K139" s="36">
        <f t="shared" si="16"/>
        <v>43</v>
      </c>
      <c r="L139" s="36">
        <v>10</v>
      </c>
    </row>
    <row r="140" spans="1:14" ht="15.75">
      <c r="B140" s="131" t="s">
        <v>56</v>
      </c>
      <c r="C140" s="132"/>
      <c r="D140" s="36">
        <v>17</v>
      </c>
      <c r="E140" s="36">
        <v>7</v>
      </c>
      <c r="F140" s="36">
        <v>3</v>
      </c>
      <c r="G140" s="36">
        <v>9</v>
      </c>
      <c r="H140" s="36"/>
      <c r="I140" s="36">
        <v>4</v>
      </c>
      <c r="J140" s="36">
        <v>1</v>
      </c>
      <c r="K140" s="36">
        <f t="shared" si="16"/>
        <v>41</v>
      </c>
      <c r="L140" s="36">
        <v>8</v>
      </c>
    </row>
    <row r="141" spans="1:14" ht="15.75">
      <c r="B141" s="131"/>
      <c r="C141" s="132"/>
      <c r="D141" s="36"/>
      <c r="E141" s="36"/>
      <c r="F141" s="36"/>
      <c r="G141" s="36"/>
      <c r="H141" s="36"/>
      <c r="I141" s="36"/>
      <c r="J141" s="36"/>
      <c r="K141" s="34"/>
      <c r="L141" s="36"/>
    </row>
    <row r="142" spans="1:14" ht="15.75">
      <c r="B142" s="131" t="s">
        <v>17</v>
      </c>
      <c r="C142" s="132"/>
      <c r="D142" s="36">
        <f t="shared" ref="D142:J142" si="17">SUM(D134:D141)</f>
        <v>86</v>
      </c>
      <c r="E142" s="36">
        <f t="shared" si="17"/>
        <v>35</v>
      </c>
      <c r="F142" s="36">
        <f t="shared" si="17"/>
        <v>42</v>
      </c>
      <c r="G142" s="36">
        <f t="shared" si="17"/>
        <v>49</v>
      </c>
      <c r="H142" s="36">
        <f t="shared" si="17"/>
        <v>12</v>
      </c>
      <c r="I142" s="36">
        <f t="shared" si="17"/>
        <v>19</v>
      </c>
      <c r="J142" s="36">
        <f t="shared" si="17"/>
        <v>7</v>
      </c>
      <c r="K142" s="36">
        <f>SUM(D142:J142)</f>
        <v>250</v>
      </c>
      <c r="L142" s="36">
        <f>SUM(K134:K140)</f>
        <v>250</v>
      </c>
    </row>
    <row r="144" spans="1:14" ht="15.75">
      <c r="B144" s="90" t="s">
        <v>248</v>
      </c>
      <c r="C144" s="92"/>
      <c r="F144" s="52"/>
      <c r="H144" t="s">
        <v>269</v>
      </c>
      <c r="K144" s="109" t="s">
        <v>265</v>
      </c>
    </row>
    <row r="145" spans="2:11" ht="15.75">
      <c r="B145" s="90"/>
      <c r="C145" s="92"/>
      <c r="E145" s="92"/>
    </row>
    <row r="146" spans="2:11" ht="15.75">
      <c r="B146" s="148" t="s">
        <v>251</v>
      </c>
      <c r="C146" s="148"/>
      <c r="D146" s="149"/>
      <c r="E146" s="149"/>
      <c r="F146" s="93"/>
      <c r="G146" s="92"/>
      <c r="H146" t="s">
        <v>268</v>
      </c>
      <c r="K146" s="110" t="s">
        <v>266</v>
      </c>
    </row>
    <row r="148" spans="2:11" ht="15.75">
      <c r="B148" s="23" t="s">
        <v>256</v>
      </c>
      <c r="F148" s="75"/>
    </row>
  </sheetData>
  <mergeCells count="32">
    <mergeCell ref="A1:N1"/>
    <mergeCell ref="A19:N19"/>
    <mergeCell ref="A38:N38"/>
    <mergeCell ref="A57:N57"/>
    <mergeCell ref="B140:C140"/>
    <mergeCell ref="A112:N112"/>
    <mergeCell ref="A131:N131"/>
    <mergeCell ref="A93:N93"/>
    <mergeCell ref="B122:C122"/>
    <mergeCell ref="B127:D127"/>
    <mergeCell ref="B136:C136"/>
    <mergeCell ref="B133:C133"/>
    <mergeCell ref="B134:C134"/>
    <mergeCell ref="A75:N75"/>
    <mergeCell ref="B119:C119"/>
    <mergeCell ref="B120:C120"/>
    <mergeCell ref="B121:C121"/>
    <mergeCell ref="B114:C114"/>
    <mergeCell ref="B125:D125"/>
    <mergeCell ref="B135:C135"/>
    <mergeCell ref="B113:C113"/>
    <mergeCell ref="B132:C132"/>
    <mergeCell ref="B115:C115"/>
    <mergeCell ref="B116:C116"/>
    <mergeCell ref="B117:C117"/>
    <mergeCell ref="B118:C118"/>
    <mergeCell ref="B141:C141"/>
    <mergeCell ref="B142:C142"/>
    <mergeCell ref="B137:C137"/>
    <mergeCell ref="B138:C138"/>
    <mergeCell ref="B139:C139"/>
    <mergeCell ref="B146:E146"/>
  </mergeCells>
  <phoneticPr fontId="0" type="noConversion"/>
  <pageMargins left="0" right="0" top="0" bottom="0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G108"/>
  <sheetViews>
    <sheetView topLeftCell="A7" workbookViewId="0">
      <selection activeCell="AF16" sqref="AF16"/>
    </sheetView>
  </sheetViews>
  <sheetFormatPr defaultRowHeight="15"/>
  <cols>
    <col min="1" max="1" width="20.7109375" customWidth="1"/>
    <col min="2" max="3" width="3.7109375" customWidth="1"/>
    <col min="4" max="4" width="4.7109375" customWidth="1"/>
    <col min="5" max="15" width="3.7109375" customWidth="1"/>
    <col min="16" max="16" width="4.7109375" customWidth="1"/>
    <col min="17" max="21" width="3.7109375" customWidth="1"/>
    <col min="22" max="22" width="5.7109375" style="86" customWidth="1"/>
    <col min="23" max="23" width="5.7109375" customWidth="1"/>
    <col min="24" max="24" width="6.7109375" style="58" customWidth="1"/>
    <col min="25" max="26" width="5.7109375" customWidth="1"/>
    <col min="27" max="27" width="8.7109375" style="107" customWidth="1"/>
  </cols>
  <sheetData>
    <row r="1" spans="1:32" ht="18.75">
      <c r="A1" s="152" t="s">
        <v>84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3"/>
      <c r="Z1" s="153"/>
      <c r="AA1" s="111"/>
    </row>
    <row r="2" spans="1:32" ht="15.75">
      <c r="A2" s="2" t="s">
        <v>0</v>
      </c>
      <c r="B2" s="142" t="s">
        <v>2</v>
      </c>
      <c r="C2" s="143"/>
      <c r="D2" s="142" t="s">
        <v>41</v>
      </c>
      <c r="E2" s="143"/>
      <c r="F2" s="142" t="s">
        <v>149</v>
      </c>
      <c r="G2" s="143"/>
      <c r="H2" s="136" t="s">
        <v>88</v>
      </c>
      <c r="I2" s="137"/>
      <c r="J2" s="136" t="s">
        <v>10</v>
      </c>
      <c r="K2" s="137"/>
      <c r="L2" s="142" t="s">
        <v>10</v>
      </c>
      <c r="M2" s="143"/>
      <c r="N2" s="142" t="s">
        <v>10</v>
      </c>
      <c r="O2" s="143"/>
      <c r="P2" s="142" t="s">
        <v>13</v>
      </c>
      <c r="Q2" s="143"/>
      <c r="R2" s="142" t="s">
        <v>13</v>
      </c>
      <c r="S2" s="143"/>
      <c r="T2" s="142" t="s">
        <v>13</v>
      </c>
      <c r="U2" s="143"/>
      <c r="V2" s="81" t="s">
        <v>17</v>
      </c>
      <c r="W2" s="3" t="s">
        <v>17</v>
      </c>
      <c r="X2" s="78" t="s">
        <v>17</v>
      </c>
      <c r="Y2" s="3" t="s">
        <v>35</v>
      </c>
      <c r="Z2" s="3" t="s">
        <v>39</v>
      </c>
      <c r="AA2" s="112"/>
    </row>
    <row r="3" spans="1:32" ht="15.75">
      <c r="A3" s="2" t="s">
        <v>1</v>
      </c>
      <c r="B3" s="144" t="s">
        <v>144</v>
      </c>
      <c r="C3" s="145"/>
      <c r="D3" s="144" t="s">
        <v>188</v>
      </c>
      <c r="E3" s="145"/>
      <c r="F3" s="144" t="s">
        <v>147</v>
      </c>
      <c r="G3" s="145"/>
      <c r="H3" s="138"/>
      <c r="I3" s="139"/>
      <c r="J3" s="138" t="s">
        <v>45</v>
      </c>
      <c r="K3" s="139"/>
      <c r="L3" s="144" t="s">
        <v>47</v>
      </c>
      <c r="M3" s="145"/>
      <c r="N3" s="144" t="s">
        <v>13</v>
      </c>
      <c r="O3" s="145"/>
      <c r="P3" s="144" t="s">
        <v>29</v>
      </c>
      <c r="Q3" s="145"/>
      <c r="R3" s="144" t="s">
        <v>30</v>
      </c>
      <c r="S3" s="145"/>
      <c r="T3" s="144" t="s">
        <v>16</v>
      </c>
      <c r="U3" s="145"/>
      <c r="V3" s="82" t="s">
        <v>18</v>
      </c>
      <c r="W3" s="4" t="s">
        <v>38</v>
      </c>
      <c r="X3" s="79" t="s">
        <v>34</v>
      </c>
      <c r="Y3" s="13" t="s">
        <v>36</v>
      </c>
      <c r="Z3" s="4"/>
      <c r="AA3" s="112"/>
      <c r="AB3" s="50" t="s">
        <v>207</v>
      </c>
      <c r="AC3" s="50" t="s">
        <v>194</v>
      </c>
    </row>
    <row r="4" spans="1:32" ht="15.75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83"/>
      <c r="W4" s="1"/>
      <c r="X4" s="38"/>
      <c r="Y4" s="15"/>
      <c r="Z4" s="15"/>
      <c r="AA4" s="10"/>
    </row>
    <row r="5" spans="1:32" ht="15.75">
      <c r="A5" s="6" t="s">
        <v>22</v>
      </c>
      <c r="B5" s="7"/>
      <c r="C5" s="7"/>
      <c r="D5" s="29"/>
      <c r="E5" s="29"/>
      <c r="F5" s="29"/>
      <c r="G5" s="29"/>
      <c r="H5" s="8">
        <v>13</v>
      </c>
      <c r="I5" s="8">
        <v>1</v>
      </c>
      <c r="J5" s="29"/>
      <c r="K5" s="29"/>
      <c r="L5" s="29"/>
      <c r="M5" s="29"/>
      <c r="N5" s="8">
        <v>26</v>
      </c>
      <c r="O5" s="8">
        <v>1</v>
      </c>
      <c r="P5" s="29"/>
      <c r="Q5" s="29"/>
      <c r="R5" s="29"/>
      <c r="S5" s="29"/>
      <c r="T5" s="29"/>
      <c r="U5" s="29"/>
      <c r="V5" s="84">
        <f t="shared" ref="V5:V13" si="0">B5+D5+F5+H5+J5+L5+N5+P5+R5+T5</f>
        <v>39</v>
      </c>
      <c r="W5" s="8">
        <f t="shared" ref="W5:W13" si="1">C5+E5+G5+I5+K5+M5+O5+Q5+S5+U5</f>
        <v>2</v>
      </c>
      <c r="X5" s="41">
        <v>4</v>
      </c>
      <c r="Y5" s="14">
        <f t="shared" ref="Y5:Y11" si="2">V5/W5</f>
        <v>19.5</v>
      </c>
      <c r="Z5" s="8">
        <f t="shared" ref="Z5:Z11" si="3">V5/X5</f>
        <v>9.75</v>
      </c>
      <c r="AA5" s="9"/>
      <c r="AB5" s="57">
        <v>2</v>
      </c>
      <c r="AC5" s="57">
        <v>2</v>
      </c>
      <c r="AE5" s="24" t="s">
        <v>276</v>
      </c>
      <c r="AF5" s="86">
        <f>V14</f>
        <v>496</v>
      </c>
    </row>
    <row r="6" spans="1:32" ht="15.75">
      <c r="A6" s="6" t="s">
        <v>23</v>
      </c>
      <c r="B6" s="7"/>
      <c r="C6" s="7"/>
      <c r="D6" s="17">
        <v>9</v>
      </c>
      <c r="E6" s="17">
        <v>0</v>
      </c>
      <c r="F6" s="8">
        <v>14</v>
      </c>
      <c r="G6" s="8">
        <v>0</v>
      </c>
      <c r="H6" s="8">
        <v>8</v>
      </c>
      <c r="I6" s="8">
        <v>0</v>
      </c>
      <c r="J6" s="8">
        <v>8</v>
      </c>
      <c r="K6" s="8">
        <v>0</v>
      </c>
      <c r="L6" s="8">
        <v>14</v>
      </c>
      <c r="M6" s="8">
        <v>1</v>
      </c>
      <c r="N6" s="8">
        <v>18</v>
      </c>
      <c r="O6" s="8">
        <v>0</v>
      </c>
      <c r="P6" s="8">
        <v>29</v>
      </c>
      <c r="Q6" s="8">
        <v>1</v>
      </c>
      <c r="R6" s="29"/>
      <c r="S6" s="29"/>
      <c r="T6" s="29"/>
      <c r="U6" s="29"/>
      <c r="V6" s="84">
        <f t="shared" si="0"/>
        <v>100</v>
      </c>
      <c r="W6" s="8">
        <f t="shared" si="1"/>
        <v>2</v>
      </c>
      <c r="X6" s="41">
        <v>14</v>
      </c>
      <c r="Y6" s="8">
        <f t="shared" si="2"/>
        <v>50</v>
      </c>
      <c r="Z6" s="8">
        <f t="shared" si="3"/>
        <v>7.1428571428571432</v>
      </c>
      <c r="AA6" s="9"/>
      <c r="AB6" s="57">
        <v>1.33</v>
      </c>
      <c r="AC6" s="57">
        <v>2</v>
      </c>
      <c r="AE6" s="24" t="s">
        <v>280</v>
      </c>
      <c r="AF6" s="86">
        <f>V34</f>
        <v>540</v>
      </c>
    </row>
    <row r="7" spans="1:32" ht="15.75">
      <c r="A7" s="6" t="s">
        <v>24</v>
      </c>
      <c r="B7" s="7"/>
      <c r="C7" s="7"/>
      <c r="D7" s="45">
        <v>7</v>
      </c>
      <c r="E7" s="45">
        <v>0</v>
      </c>
      <c r="F7" s="8">
        <v>16</v>
      </c>
      <c r="G7" s="8">
        <v>2</v>
      </c>
      <c r="H7" s="8">
        <v>20</v>
      </c>
      <c r="I7" s="8">
        <v>1</v>
      </c>
      <c r="J7" s="8">
        <v>4</v>
      </c>
      <c r="K7" s="8">
        <v>3</v>
      </c>
      <c r="L7" s="8">
        <v>13</v>
      </c>
      <c r="M7" s="8">
        <v>2</v>
      </c>
      <c r="N7" s="8">
        <v>5</v>
      </c>
      <c r="O7" s="8">
        <v>0</v>
      </c>
      <c r="P7" s="8">
        <v>4</v>
      </c>
      <c r="Q7" s="8">
        <v>1</v>
      </c>
      <c r="R7" s="29"/>
      <c r="S7" s="29"/>
      <c r="T7" s="29"/>
      <c r="U7" s="29"/>
      <c r="V7" s="84">
        <f t="shared" si="0"/>
        <v>69</v>
      </c>
      <c r="W7" s="8">
        <f t="shared" si="1"/>
        <v>9</v>
      </c>
      <c r="X7" s="41">
        <v>13.33</v>
      </c>
      <c r="Y7" s="8">
        <f t="shared" si="2"/>
        <v>7.666666666666667</v>
      </c>
      <c r="Z7" s="8">
        <f t="shared" si="3"/>
        <v>5.1762940735183793</v>
      </c>
      <c r="AA7" s="9"/>
      <c r="AB7" s="57">
        <v>2</v>
      </c>
      <c r="AC7" s="57">
        <v>2</v>
      </c>
      <c r="AE7" s="24" t="s">
        <v>277</v>
      </c>
      <c r="AF7" s="86">
        <f>V51</f>
        <v>352</v>
      </c>
    </row>
    <row r="8" spans="1:32" ht="15.75">
      <c r="A8" s="6" t="s">
        <v>25</v>
      </c>
      <c r="B8" s="7"/>
      <c r="C8" s="7"/>
      <c r="D8" s="17">
        <v>5</v>
      </c>
      <c r="E8" s="17">
        <v>1</v>
      </c>
      <c r="F8" s="8">
        <v>18</v>
      </c>
      <c r="G8" s="8">
        <v>1</v>
      </c>
      <c r="H8" s="8">
        <v>16</v>
      </c>
      <c r="I8" s="8">
        <v>0</v>
      </c>
      <c r="J8" s="8">
        <v>10</v>
      </c>
      <c r="K8" s="8">
        <v>0</v>
      </c>
      <c r="L8" s="8">
        <v>15</v>
      </c>
      <c r="M8" s="8">
        <v>0</v>
      </c>
      <c r="N8" s="29"/>
      <c r="O8" s="29"/>
      <c r="P8" s="8">
        <v>10</v>
      </c>
      <c r="Q8" s="8">
        <v>0</v>
      </c>
      <c r="R8" s="29"/>
      <c r="S8" s="29"/>
      <c r="T8" s="29"/>
      <c r="U8" s="29"/>
      <c r="V8" s="84">
        <f t="shared" si="0"/>
        <v>74</v>
      </c>
      <c r="W8" s="8">
        <f t="shared" si="1"/>
        <v>2</v>
      </c>
      <c r="X8" s="41">
        <v>12</v>
      </c>
      <c r="Y8" s="8">
        <f t="shared" si="2"/>
        <v>37</v>
      </c>
      <c r="Z8" s="8">
        <f t="shared" si="3"/>
        <v>6.166666666666667</v>
      </c>
      <c r="AA8" s="9"/>
      <c r="AB8" s="57">
        <v>2</v>
      </c>
      <c r="AC8" s="57">
        <v>1.33</v>
      </c>
      <c r="AE8" s="24" t="s">
        <v>278</v>
      </c>
      <c r="AF8" s="86">
        <f>V70</f>
        <v>416</v>
      </c>
    </row>
    <row r="9" spans="1:32" ht="15.75">
      <c r="A9" s="6" t="s">
        <v>26</v>
      </c>
      <c r="B9" s="7"/>
      <c r="C9" s="7"/>
      <c r="D9" s="17">
        <v>17</v>
      </c>
      <c r="E9" s="17">
        <v>0</v>
      </c>
      <c r="F9" s="29"/>
      <c r="G9" s="29"/>
      <c r="H9" s="8" t="s">
        <v>140</v>
      </c>
      <c r="I9" s="8" t="s">
        <v>141</v>
      </c>
      <c r="J9" s="8">
        <v>16</v>
      </c>
      <c r="K9" s="8">
        <v>1</v>
      </c>
      <c r="L9" s="8">
        <v>16</v>
      </c>
      <c r="M9" s="8">
        <v>0</v>
      </c>
      <c r="N9" s="8">
        <v>21</v>
      </c>
      <c r="O9" s="8">
        <v>1</v>
      </c>
      <c r="P9" s="8">
        <v>30</v>
      </c>
      <c r="Q9" s="8">
        <v>0</v>
      </c>
      <c r="R9" s="29"/>
      <c r="S9" s="29"/>
      <c r="T9" s="29"/>
      <c r="U9" s="29"/>
      <c r="V9" s="84">
        <f>B9+D9+F9+J9+L9+N9+P9+R9+T9</f>
        <v>100</v>
      </c>
      <c r="W9" s="8">
        <f>C9+E9+G9+K9+M9+O9+Q9+S9+U9</f>
        <v>2</v>
      </c>
      <c r="X9" s="41">
        <v>10</v>
      </c>
      <c r="Y9" s="8">
        <f t="shared" si="2"/>
        <v>50</v>
      </c>
      <c r="Z9" s="8">
        <f t="shared" si="3"/>
        <v>10</v>
      </c>
      <c r="AA9" s="9"/>
      <c r="AB9" s="57">
        <v>2</v>
      </c>
      <c r="AC9" s="57">
        <v>2</v>
      </c>
      <c r="AE9" s="24" t="s">
        <v>246</v>
      </c>
      <c r="AF9" s="86">
        <f>V88</f>
        <v>393</v>
      </c>
    </row>
    <row r="10" spans="1:32" ht="15.75">
      <c r="A10" s="6" t="s">
        <v>150</v>
      </c>
      <c r="B10" s="7"/>
      <c r="C10" s="7"/>
      <c r="D10" s="29"/>
      <c r="E10" s="29"/>
      <c r="F10" s="8">
        <v>9</v>
      </c>
      <c r="G10" s="8">
        <v>0</v>
      </c>
      <c r="H10" s="29"/>
      <c r="I10" s="29"/>
      <c r="J10" s="29"/>
      <c r="K10" s="29"/>
      <c r="L10" s="29"/>
      <c r="M10" s="29"/>
      <c r="N10" s="29"/>
      <c r="O10" s="29"/>
      <c r="P10" s="8">
        <v>10</v>
      </c>
      <c r="Q10" s="8">
        <v>0</v>
      </c>
      <c r="R10" s="29"/>
      <c r="S10" s="29"/>
      <c r="T10" s="29"/>
      <c r="U10" s="29"/>
      <c r="V10" s="84">
        <f t="shared" si="0"/>
        <v>19</v>
      </c>
      <c r="W10" s="8">
        <f t="shared" si="1"/>
        <v>0</v>
      </c>
      <c r="X10" s="41">
        <v>4</v>
      </c>
      <c r="Y10" s="8"/>
      <c r="Z10" s="8">
        <f t="shared" si="3"/>
        <v>4.75</v>
      </c>
      <c r="AA10" s="9"/>
      <c r="AB10" s="57">
        <v>2</v>
      </c>
      <c r="AC10" s="57">
        <v>2</v>
      </c>
      <c r="AE10" s="24" t="s">
        <v>279</v>
      </c>
      <c r="AF10" s="86">
        <f>V108</f>
        <v>554</v>
      </c>
    </row>
    <row r="11" spans="1:32" ht="15.75">
      <c r="A11" s="6" t="s">
        <v>27</v>
      </c>
      <c r="B11" s="7"/>
      <c r="C11" s="7"/>
      <c r="D11" s="17">
        <v>17</v>
      </c>
      <c r="E11" s="17">
        <v>1</v>
      </c>
      <c r="F11" s="8">
        <v>7</v>
      </c>
      <c r="G11" s="8">
        <v>0</v>
      </c>
      <c r="H11" s="8">
        <v>29</v>
      </c>
      <c r="I11" s="8">
        <v>1</v>
      </c>
      <c r="J11" s="37">
        <v>10</v>
      </c>
      <c r="K11" s="37">
        <v>0</v>
      </c>
      <c r="L11" s="8">
        <v>10</v>
      </c>
      <c r="M11" s="8">
        <v>1</v>
      </c>
      <c r="N11" s="8">
        <v>6</v>
      </c>
      <c r="O11" s="8">
        <v>0</v>
      </c>
      <c r="P11" s="29"/>
      <c r="Q11" s="29"/>
      <c r="R11" s="29"/>
      <c r="S11" s="29"/>
      <c r="T11" s="29"/>
      <c r="U11" s="29"/>
      <c r="V11" s="84">
        <f t="shared" si="0"/>
        <v>79</v>
      </c>
      <c r="W11" s="8">
        <f t="shared" si="1"/>
        <v>3</v>
      </c>
      <c r="X11" s="41">
        <v>11.33</v>
      </c>
      <c r="Y11" s="8">
        <f t="shared" si="2"/>
        <v>26.333333333333332</v>
      </c>
      <c r="Z11" s="8">
        <f t="shared" si="3"/>
        <v>6.9726390114739631</v>
      </c>
      <c r="AA11" s="9"/>
      <c r="AB11" s="61"/>
      <c r="AC11" s="57">
        <v>2</v>
      </c>
    </row>
    <row r="12" spans="1:32" ht="16.5" thickBot="1">
      <c r="A12" s="6"/>
      <c r="B12" s="7"/>
      <c r="C12" s="7"/>
      <c r="D12" s="17"/>
      <c r="E12" s="17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29"/>
      <c r="S12" s="29"/>
      <c r="T12" s="29"/>
      <c r="U12" s="29"/>
      <c r="V12" s="84"/>
      <c r="W12" s="8"/>
      <c r="X12" s="40"/>
      <c r="Y12" s="1"/>
      <c r="Z12" s="1"/>
      <c r="AA12" s="10"/>
      <c r="AB12" s="65">
        <f>SUM(AB5:AB11)</f>
        <v>11.33</v>
      </c>
      <c r="AC12" s="65">
        <f>SUM(AC5:AC11)</f>
        <v>13.33</v>
      </c>
      <c r="AF12" s="119">
        <f>SUM(AF5:AF11)</f>
        <v>2751</v>
      </c>
    </row>
    <row r="13" spans="1:32" ht="16.5" thickTop="1">
      <c r="A13" s="6" t="s">
        <v>32</v>
      </c>
      <c r="B13" s="7"/>
      <c r="C13" s="7"/>
      <c r="D13" s="8">
        <v>0</v>
      </c>
      <c r="E13" s="8">
        <v>3</v>
      </c>
      <c r="F13" s="8">
        <v>2</v>
      </c>
      <c r="G13" s="8">
        <v>1</v>
      </c>
      <c r="H13" s="8">
        <v>6</v>
      </c>
      <c r="I13" s="8">
        <v>2</v>
      </c>
      <c r="J13" s="8">
        <v>0</v>
      </c>
      <c r="K13" s="8">
        <v>2</v>
      </c>
      <c r="L13" s="8">
        <v>4</v>
      </c>
      <c r="M13" s="8">
        <v>0</v>
      </c>
      <c r="N13" s="8">
        <v>2</v>
      </c>
      <c r="O13" s="8">
        <v>0</v>
      </c>
      <c r="P13" s="8">
        <v>2</v>
      </c>
      <c r="Q13" s="8">
        <v>1</v>
      </c>
      <c r="R13" s="29"/>
      <c r="S13" s="29"/>
      <c r="T13" s="29"/>
      <c r="U13" s="29"/>
      <c r="V13" s="84">
        <f t="shared" si="0"/>
        <v>16</v>
      </c>
      <c r="W13" s="8">
        <f t="shared" si="1"/>
        <v>9</v>
      </c>
      <c r="X13" s="40"/>
      <c r="Y13" s="1"/>
      <c r="Z13" s="1"/>
      <c r="AA13" s="10"/>
    </row>
    <row r="14" spans="1:32" ht="15.75">
      <c r="A14" s="6" t="s">
        <v>17</v>
      </c>
      <c r="B14" s="7"/>
      <c r="C14" s="7"/>
      <c r="D14" s="17">
        <f t="shared" ref="D14:Q14" si="4">SUM(D5:D13)</f>
        <v>55</v>
      </c>
      <c r="E14" s="17">
        <f t="shared" si="4"/>
        <v>5</v>
      </c>
      <c r="F14" s="17">
        <f t="shared" si="4"/>
        <v>66</v>
      </c>
      <c r="G14" s="17">
        <f t="shared" si="4"/>
        <v>4</v>
      </c>
      <c r="H14" s="17">
        <f t="shared" si="4"/>
        <v>92</v>
      </c>
      <c r="I14" s="17">
        <f t="shared" si="4"/>
        <v>5</v>
      </c>
      <c r="J14" s="17">
        <f t="shared" si="4"/>
        <v>48</v>
      </c>
      <c r="K14" s="17">
        <f t="shared" si="4"/>
        <v>6</v>
      </c>
      <c r="L14" s="17">
        <f t="shared" si="4"/>
        <v>72</v>
      </c>
      <c r="M14" s="17">
        <f t="shared" si="4"/>
        <v>4</v>
      </c>
      <c r="N14" s="17">
        <f t="shared" si="4"/>
        <v>78</v>
      </c>
      <c r="O14" s="17">
        <f t="shared" si="4"/>
        <v>2</v>
      </c>
      <c r="P14" s="17">
        <f t="shared" si="4"/>
        <v>85</v>
      </c>
      <c r="Q14" s="17">
        <f t="shared" si="4"/>
        <v>3</v>
      </c>
      <c r="R14" s="29"/>
      <c r="S14" s="29"/>
      <c r="T14" s="29"/>
      <c r="U14" s="29"/>
      <c r="V14" s="84">
        <f>SUM(V5:V13)</f>
        <v>496</v>
      </c>
      <c r="W14" s="8">
        <f>SUM(W5:W13)</f>
        <v>29</v>
      </c>
      <c r="X14" s="40">
        <f>SUM(X5:X13)</f>
        <v>68.66</v>
      </c>
      <c r="Y14" s="1"/>
      <c r="Z14" s="1"/>
      <c r="AA14" s="10"/>
      <c r="AF14">
        <f ca="1">'Div 1 Bowling'!AK11</f>
        <v>4705</v>
      </c>
    </row>
    <row r="15" spans="1:32" s="92" customFormat="1" ht="15.75">
      <c r="A15" s="16"/>
      <c r="B15" s="16"/>
      <c r="C15" s="16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104"/>
      <c r="W15" s="20"/>
      <c r="X15" s="68"/>
      <c r="Y15" s="103"/>
      <c r="Z15" s="103"/>
      <c r="AA15" s="16"/>
    </row>
    <row r="16" spans="1:32" s="92" customFormat="1" ht="16.5" thickBot="1">
      <c r="A16" s="16"/>
      <c r="B16" s="16"/>
      <c r="C16" s="16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104"/>
      <c r="W16" s="20"/>
      <c r="X16" s="68"/>
      <c r="Y16" s="103"/>
      <c r="Z16" s="103"/>
      <c r="AA16" s="16"/>
      <c r="AF16" s="120">
        <f>SUM(AF12:AF15)</f>
        <v>7456</v>
      </c>
    </row>
    <row r="17" spans="1:31" ht="16.5" thickTop="1">
      <c r="A17" s="10"/>
      <c r="B17" s="16"/>
      <c r="C17" s="16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85"/>
      <c r="W17" s="9"/>
      <c r="X17" s="80"/>
      <c r="Y17" s="1"/>
      <c r="Z17" s="1"/>
      <c r="AA17" s="10"/>
    </row>
    <row r="18" spans="1:31" ht="18.75">
      <c r="A18" s="133" t="s">
        <v>84</v>
      </c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"/>
      <c r="Z18" s="1"/>
      <c r="AA18" s="10"/>
    </row>
    <row r="19" spans="1:31" ht="15.75">
      <c r="A19" s="2" t="s">
        <v>31</v>
      </c>
      <c r="B19" s="142" t="s">
        <v>2</v>
      </c>
      <c r="C19" s="143"/>
      <c r="D19" s="142" t="s">
        <v>41</v>
      </c>
      <c r="E19" s="143"/>
      <c r="F19" s="142" t="s">
        <v>149</v>
      </c>
      <c r="G19" s="143"/>
      <c r="H19" s="136" t="s">
        <v>88</v>
      </c>
      <c r="I19" s="137"/>
      <c r="J19" s="136" t="s">
        <v>10</v>
      </c>
      <c r="K19" s="137"/>
      <c r="L19" s="142" t="s">
        <v>10</v>
      </c>
      <c r="M19" s="143"/>
      <c r="N19" s="142" t="s">
        <v>10</v>
      </c>
      <c r="O19" s="143"/>
      <c r="P19" s="142" t="s">
        <v>13</v>
      </c>
      <c r="Q19" s="143"/>
      <c r="R19" s="142" t="s">
        <v>13</v>
      </c>
      <c r="S19" s="143"/>
      <c r="T19" s="142" t="s">
        <v>13</v>
      </c>
      <c r="U19" s="143"/>
      <c r="V19" s="81" t="s">
        <v>17</v>
      </c>
      <c r="W19" s="3" t="s">
        <v>17</v>
      </c>
      <c r="X19" s="78" t="s">
        <v>17</v>
      </c>
      <c r="Y19" s="3" t="s">
        <v>35</v>
      </c>
      <c r="Z19" s="3" t="s">
        <v>39</v>
      </c>
      <c r="AA19" s="112"/>
    </row>
    <row r="20" spans="1:31" ht="15.75">
      <c r="A20" s="2" t="s">
        <v>1</v>
      </c>
      <c r="B20" s="144" t="s">
        <v>144</v>
      </c>
      <c r="C20" s="145"/>
      <c r="D20" s="144" t="s">
        <v>188</v>
      </c>
      <c r="E20" s="145"/>
      <c r="F20" s="144" t="s">
        <v>147</v>
      </c>
      <c r="G20" s="145"/>
      <c r="H20" s="138"/>
      <c r="I20" s="139"/>
      <c r="J20" s="138" t="s">
        <v>45</v>
      </c>
      <c r="K20" s="139"/>
      <c r="L20" s="144" t="s">
        <v>47</v>
      </c>
      <c r="M20" s="145"/>
      <c r="N20" s="144" t="s">
        <v>13</v>
      </c>
      <c r="O20" s="145"/>
      <c r="P20" s="144" t="s">
        <v>29</v>
      </c>
      <c r="Q20" s="145"/>
      <c r="R20" s="144" t="s">
        <v>30</v>
      </c>
      <c r="S20" s="145"/>
      <c r="T20" s="144" t="s">
        <v>16</v>
      </c>
      <c r="U20" s="145"/>
      <c r="V20" s="82" t="s">
        <v>18</v>
      </c>
      <c r="W20" s="4" t="s">
        <v>38</v>
      </c>
      <c r="X20" s="79" t="s">
        <v>34</v>
      </c>
      <c r="Y20" s="4" t="s">
        <v>36</v>
      </c>
      <c r="Z20" s="4"/>
      <c r="AA20" s="112"/>
      <c r="AB20" s="106" t="s">
        <v>137</v>
      </c>
      <c r="AC20" s="44" t="s">
        <v>189</v>
      </c>
      <c r="AD20" s="44" t="s">
        <v>229</v>
      </c>
      <c r="AE20" s="44" t="s">
        <v>259</v>
      </c>
    </row>
    <row r="21" spans="1:31" ht="15.75">
      <c r="A21" s="5" t="s">
        <v>59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83"/>
      <c r="W21" s="1"/>
      <c r="X21" s="38"/>
      <c r="Y21" s="1"/>
      <c r="Z21" s="1"/>
      <c r="AA21" s="10"/>
    </row>
    <row r="22" spans="1:31" ht="15.75">
      <c r="A22" s="6" t="s">
        <v>151</v>
      </c>
      <c r="B22" s="29"/>
      <c r="C22" s="29"/>
      <c r="D22" s="19"/>
      <c r="E22" s="19"/>
      <c r="F22" s="51"/>
      <c r="G22" s="51"/>
      <c r="H22" s="29"/>
      <c r="I22" s="29"/>
      <c r="J22" s="8">
        <v>28</v>
      </c>
      <c r="K22" s="8">
        <v>0</v>
      </c>
      <c r="L22" s="29"/>
      <c r="M22" s="29"/>
      <c r="N22" s="29"/>
      <c r="O22" s="29"/>
      <c r="P22" s="8">
        <v>13</v>
      </c>
      <c r="Q22" s="8">
        <v>1</v>
      </c>
      <c r="R22" s="37">
        <v>5</v>
      </c>
      <c r="S22" s="37">
        <v>0</v>
      </c>
      <c r="T22" s="29"/>
      <c r="U22" s="29"/>
      <c r="V22" s="84">
        <f t="shared" ref="V22:V31" si="5">B22+D22+F22+H22+J22+L22+N22+P22+R22+T22</f>
        <v>46</v>
      </c>
      <c r="W22" s="8">
        <f t="shared" ref="W22:W33" si="6">C22+E22+G22+I22+K22+M22+O22+Q22+S22+U22</f>
        <v>1</v>
      </c>
      <c r="X22" s="40">
        <v>5</v>
      </c>
      <c r="Y22" s="8">
        <f t="shared" ref="Y22:Y27" si="7">V22/W22</f>
        <v>46</v>
      </c>
      <c r="Z22" s="8">
        <f t="shared" ref="Z22:Z28" si="8">V22/X22</f>
        <v>9.1999999999999993</v>
      </c>
      <c r="AA22" s="9"/>
      <c r="AB22" s="57">
        <v>2.83</v>
      </c>
      <c r="AC22" s="57">
        <v>3</v>
      </c>
      <c r="AD22" s="61"/>
      <c r="AE22" s="61"/>
    </row>
    <row r="23" spans="1:31" ht="15.75">
      <c r="A23" s="6" t="s">
        <v>152</v>
      </c>
      <c r="B23" s="29"/>
      <c r="C23" s="29"/>
      <c r="D23" s="19"/>
      <c r="E23" s="19"/>
      <c r="F23" s="51"/>
      <c r="G23" s="51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37">
        <v>12</v>
      </c>
      <c r="S23" s="37">
        <v>0</v>
      </c>
      <c r="T23" s="29"/>
      <c r="U23" s="29"/>
      <c r="V23" s="84">
        <f t="shared" si="5"/>
        <v>12</v>
      </c>
      <c r="W23" s="8">
        <f t="shared" si="6"/>
        <v>0</v>
      </c>
      <c r="X23" s="40">
        <v>1</v>
      </c>
      <c r="Y23" s="8"/>
      <c r="Z23" s="8">
        <f t="shared" si="8"/>
        <v>12</v>
      </c>
      <c r="AA23" s="9"/>
      <c r="AB23" s="61"/>
      <c r="AC23" s="61"/>
      <c r="AD23" s="57">
        <v>2</v>
      </c>
      <c r="AE23" s="61"/>
    </row>
    <row r="24" spans="1:31" ht="15.75">
      <c r="A24" s="6" t="s">
        <v>158</v>
      </c>
      <c r="B24" s="140" t="s">
        <v>124</v>
      </c>
      <c r="C24" s="154"/>
      <c r="D24" s="19"/>
      <c r="E24" s="19"/>
      <c r="F24" s="51"/>
      <c r="G24" s="51"/>
      <c r="H24" s="8">
        <v>15</v>
      </c>
      <c r="I24" s="8">
        <v>2</v>
      </c>
      <c r="J24" s="29"/>
      <c r="K24" s="29"/>
      <c r="L24" s="8">
        <v>26</v>
      </c>
      <c r="M24" s="8">
        <v>1</v>
      </c>
      <c r="N24" s="8">
        <v>20</v>
      </c>
      <c r="O24" s="8">
        <v>1</v>
      </c>
      <c r="P24" s="8">
        <v>27</v>
      </c>
      <c r="Q24" s="8">
        <v>0</v>
      </c>
      <c r="R24" s="8" t="s">
        <v>140</v>
      </c>
      <c r="S24" s="8" t="s">
        <v>141</v>
      </c>
      <c r="T24" s="29"/>
      <c r="U24" s="29"/>
      <c r="V24" s="84">
        <f>D24+F24+H24+J24+L24+N24+P24+T24</f>
        <v>88</v>
      </c>
      <c r="W24" s="8">
        <f>I24+M24+O24+Q24</f>
        <v>4</v>
      </c>
      <c r="X24" s="40">
        <v>8</v>
      </c>
      <c r="Y24" s="8">
        <f t="shared" si="7"/>
        <v>22</v>
      </c>
      <c r="Z24" s="8">
        <f t="shared" si="8"/>
        <v>11</v>
      </c>
      <c r="AA24" s="9"/>
      <c r="AB24" s="57">
        <v>2</v>
      </c>
      <c r="AC24" s="61"/>
      <c r="AD24" s="57">
        <v>1.83</v>
      </c>
      <c r="AE24" s="61"/>
    </row>
    <row r="25" spans="1:31" ht="15.75">
      <c r="A25" s="6" t="s">
        <v>154</v>
      </c>
      <c r="B25" s="17">
        <v>13</v>
      </c>
      <c r="C25" s="17">
        <v>0</v>
      </c>
      <c r="D25" s="19"/>
      <c r="E25" s="19"/>
      <c r="F25" s="51"/>
      <c r="G25" s="51"/>
      <c r="H25" s="29"/>
      <c r="I25" s="29"/>
      <c r="J25" s="8">
        <v>18</v>
      </c>
      <c r="K25" s="8">
        <v>2</v>
      </c>
      <c r="L25" s="8">
        <v>25</v>
      </c>
      <c r="M25" s="8">
        <v>1</v>
      </c>
      <c r="N25" s="8">
        <v>24</v>
      </c>
      <c r="O25" s="8">
        <v>0</v>
      </c>
      <c r="P25" s="8">
        <v>23</v>
      </c>
      <c r="Q25" s="8">
        <v>0</v>
      </c>
      <c r="R25" s="8">
        <v>16</v>
      </c>
      <c r="S25" s="8">
        <v>1</v>
      </c>
      <c r="T25" s="29"/>
      <c r="U25" s="29"/>
      <c r="V25" s="84">
        <f t="shared" si="5"/>
        <v>119</v>
      </c>
      <c r="W25" s="8">
        <f t="shared" si="6"/>
        <v>4</v>
      </c>
      <c r="X25" s="40">
        <v>12</v>
      </c>
      <c r="Y25" s="8">
        <f t="shared" si="7"/>
        <v>29.75</v>
      </c>
      <c r="Z25" s="8">
        <f t="shared" si="8"/>
        <v>9.9166666666666661</v>
      </c>
      <c r="AA25" s="9"/>
      <c r="AB25" s="57">
        <v>1</v>
      </c>
      <c r="AC25" s="61"/>
      <c r="AD25" s="61"/>
      <c r="AE25" s="61"/>
    </row>
    <row r="26" spans="1:31" ht="15.75">
      <c r="A26" s="6" t="s">
        <v>155</v>
      </c>
      <c r="B26" s="17">
        <v>11</v>
      </c>
      <c r="C26" s="17">
        <v>0</v>
      </c>
      <c r="D26" s="19"/>
      <c r="E26" s="19"/>
      <c r="F26" s="51"/>
      <c r="G26" s="51"/>
      <c r="H26" s="29"/>
      <c r="I26" s="29"/>
      <c r="J26" s="8">
        <v>17</v>
      </c>
      <c r="K26" s="8">
        <v>1</v>
      </c>
      <c r="L26" s="29"/>
      <c r="M26" s="29"/>
      <c r="N26" s="8" t="s">
        <v>140</v>
      </c>
      <c r="O26" s="8" t="s">
        <v>141</v>
      </c>
      <c r="P26" s="29"/>
      <c r="Q26" s="29"/>
      <c r="R26" s="140" t="s">
        <v>124</v>
      </c>
      <c r="S26" s="154"/>
      <c r="T26" s="29"/>
      <c r="U26" s="29"/>
      <c r="V26" s="84">
        <v>28</v>
      </c>
      <c r="W26" s="8">
        <f>C26+E26+G26+I26+K26</f>
        <v>1</v>
      </c>
      <c r="X26" s="40">
        <v>4</v>
      </c>
      <c r="Y26" s="8">
        <f t="shared" si="7"/>
        <v>28</v>
      </c>
      <c r="Z26" s="8">
        <f t="shared" si="8"/>
        <v>7</v>
      </c>
      <c r="AA26" s="9"/>
      <c r="AB26" s="57">
        <v>2</v>
      </c>
      <c r="AC26" s="61"/>
      <c r="AD26" s="57">
        <v>1</v>
      </c>
      <c r="AE26" s="57">
        <v>1</v>
      </c>
    </row>
    <row r="27" spans="1:31" ht="15.75">
      <c r="A27" s="6" t="s">
        <v>156</v>
      </c>
      <c r="B27" s="45">
        <v>14</v>
      </c>
      <c r="C27" s="45">
        <v>0</v>
      </c>
      <c r="D27" s="19"/>
      <c r="E27" s="19"/>
      <c r="F27" s="51"/>
      <c r="G27" s="51"/>
      <c r="H27" s="8">
        <v>12</v>
      </c>
      <c r="I27" s="8">
        <v>1</v>
      </c>
      <c r="J27" s="8">
        <v>17</v>
      </c>
      <c r="K27" s="8">
        <v>1</v>
      </c>
      <c r="L27" s="37">
        <v>13</v>
      </c>
      <c r="M27" s="37">
        <v>1</v>
      </c>
      <c r="N27" s="8">
        <v>11</v>
      </c>
      <c r="O27" s="8">
        <v>0</v>
      </c>
      <c r="P27" s="8">
        <v>12</v>
      </c>
      <c r="Q27" s="8">
        <v>1</v>
      </c>
      <c r="R27" s="8">
        <v>39</v>
      </c>
      <c r="S27" s="8">
        <v>0</v>
      </c>
      <c r="T27" s="29"/>
      <c r="U27" s="29"/>
      <c r="V27" s="84">
        <f t="shared" si="5"/>
        <v>118</v>
      </c>
      <c r="W27" s="8">
        <f t="shared" si="6"/>
        <v>4</v>
      </c>
      <c r="X27" s="40">
        <v>13.83</v>
      </c>
      <c r="Y27" s="8">
        <f t="shared" si="7"/>
        <v>29.5</v>
      </c>
      <c r="Z27" s="8">
        <f t="shared" si="8"/>
        <v>8.532176428054953</v>
      </c>
      <c r="AA27" s="9"/>
      <c r="AB27" s="57">
        <v>2</v>
      </c>
      <c r="AC27" s="61"/>
      <c r="AD27" s="57">
        <v>1</v>
      </c>
      <c r="AE27" s="57">
        <v>1.33</v>
      </c>
    </row>
    <row r="28" spans="1:31" ht="15.75">
      <c r="A28" s="6" t="s">
        <v>237</v>
      </c>
      <c r="B28" s="67"/>
      <c r="C28" s="67"/>
      <c r="D28" s="19"/>
      <c r="E28" s="19"/>
      <c r="F28" s="51"/>
      <c r="G28" s="51"/>
      <c r="H28" s="37">
        <v>10</v>
      </c>
      <c r="I28" s="37">
        <v>0</v>
      </c>
      <c r="J28" s="29"/>
      <c r="K28" s="29"/>
      <c r="L28" s="67"/>
      <c r="M28" s="67"/>
      <c r="N28" s="37">
        <v>12</v>
      </c>
      <c r="O28" s="37">
        <v>0</v>
      </c>
      <c r="P28" s="29"/>
      <c r="Q28" s="29"/>
      <c r="R28" s="29"/>
      <c r="S28" s="29"/>
      <c r="T28" s="29"/>
      <c r="U28" s="29"/>
      <c r="V28" s="84">
        <f t="shared" si="5"/>
        <v>22</v>
      </c>
      <c r="W28" s="8">
        <f t="shared" si="6"/>
        <v>0</v>
      </c>
      <c r="X28" s="40">
        <v>2.33</v>
      </c>
      <c r="Y28" s="8"/>
      <c r="Z28" s="8">
        <f t="shared" si="8"/>
        <v>9.4420600858369088</v>
      </c>
      <c r="AA28" s="9"/>
      <c r="AB28" s="63">
        <v>2</v>
      </c>
      <c r="AC28" s="77"/>
      <c r="AD28" s="63">
        <v>2</v>
      </c>
      <c r="AE28" s="77"/>
    </row>
    <row r="29" spans="1:31" ht="15.75">
      <c r="A29" s="6" t="s">
        <v>215</v>
      </c>
      <c r="B29" s="45">
        <v>16</v>
      </c>
      <c r="C29" s="45">
        <v>0</v>
      </c>
      <c r="D29" s="19"/>
      <c r="E29" s="19"/>
      <c r="F29" s="51"/>
      <c r="G29" s="51"/>
      <c r="H29" s="45">
        <v>12</v>
      </c>
      <c r="I29" s="45">
        <v>0</v>
      </c>
      <c r="J29" s="8">
        <v>16</v>
      </c>
      <c r="K29" s="8">
        <v>0</v>
      </c>
      <c r="L29" s="29"/>
      <c r="M29" s="29"/>
      <c r="N29" s="37">
        <v>13</v>
      </c>
      <c r="O29" s="37">
        <v>1</v>
      </c>
      <c r="P29" s="8">
        <v>8</v>
      </c>
      <c r="Q29" s="8">
        <v>2</v>
      </c>
      <c r="R29" s="29"/>
      <c r="S29" s="29"/>
      <c r="T29" s="29"/>
      <c r="U29" s="29"/>
      <c r="V29" s="84">
        <f t="shared" si="5"/>
        <v>65</v>
      </c>
      <c r="W29" s="8">
        <f t="shared" si="6"/>
        <v>3</v>
      </c>
      <c r="X29" s="40">
        <v>7.83</v>
      </c>
      <c r="Y29" s="8">
        <f>V29/W29</f>
        <v>21.666666666666668</v>
      </c>
      <c r="Z29" s="8">
        <f>V29/X29</f>
        <v>8.3014048531289912</v>
      </c>
      <c r="AA29" s="9"/>
      <c r="AB29" s="57">
        <v>2</v>
      </c>
      <c r="AC29" s="61"/>
      <c r="AD29" s="61"/>
      <c r="AE29" s="77"/>
    </row>
    <row r="30" spans="1:31" ht="15.75">
      <c r="A30" s="6" t="s">
        <v>238</v>
      </c>
      <c r="B30" s="67"/>
      <c r="C30" s="67"/>
      <c r="D30" s="19"/>
      <c r="E30" s="19"/>
      <c r="F30" s="51"/>
      <c r="G30" s="51"/>
      <c r="H30" s="8">
        <v>10</v>
      </c>
      <c r="I30" s="8">
        <v>0</v>
      </c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84">
        <f t="shared" si="5"/>
        <v>10</v>
      </c>
      <c r="W30" s="8">
        <f t="shared" si="6"/>
        <v>0</v>
      </c>
      <c r="X30" s="40">
        <v>2</v>
      </c>
      <c r="Y30" s="8"/>
      <c r="Z30" s="8">
        <f>V30/X30</f>
        <v>5</v>
      </c>
      <c r="AA30" s="9"/>
      <c r="AB30" s="57"/>
      <c r="AC30" s="57"/>
      <c r="AD30" s="57"/>
    </row>
    <row r="31" spans="1:31" ht="16.5" thickBot="1">
      <c r="A31" s="6" t="s">
        <v>157</v>
      </c>
      <c r="B31" s="29"/>
      <c r="C31" s="29"/>
      <c r="D31" s="19"/>
      <c r="E31" s="19"/>
      <c r="F31" s="51"/>
      <c r="G31" s="51"/>
      <c r="H31" s="29"/>
      <c r="I31" s="29"/>
      <c r="J31" s="29"/>
      <c r="K31" s="29"/>
      <c r="L31" s="37">
        <v>26</v>
      </c>
      <c r="M31" s="37">
        <v>1</v>
      </c>
      <c r="N31" s="29"/>
      <c r="O31" s="29"/>
      <c r="P31" s="29"/>
      <c r="Q31" s="29"/>
      <c r="R31" s="29"/>
      <c r="S31" s="29"/>
      <c r="T31" s="29"/>
      <c r="U31" s="29"/>
      <c r="V31" s="84">
        <f t="shared" si="5"/>
        <v>26</v>
      </c>
      <c r="W31" s="8">
        <f t="shared" si="6"/>
        <v>1</v>
      </c>
      <c r="X31" s="40">
        <v>3</v>
      </c>
      <c r="Y31" s="8">
        <f>V31/W31</f>
        <v>26</v>
      </c>
      <c r="Z31" s="8">
        <f>V31/X31</f>
        <v>8.6666666666666661</v>
      </c>
      <c r="AA31" s="9"/>
      <c r="AB31" s="65">
        <f>SUM(AB22:AB29)</f>
        <v>13.83</v>
      </c>
      <c r="AC31" s="65">
        <f>SUM(AC22:AC27)</f>
        <v>3</v>
      </c>
      <c r="AD31" s="65">
        <f>SUM(AD22:AD28)</f>
        <v>7.83</v>
      </c>
      <c r="AE31" s="65">
        <f>SUM(AE22:AE27)</f>
        <v>2.33</v>
      </c>
    </row>
    <row r="32" spans="1:31" ht="16.5" thickTop="1">
      <c r="A32" s="6"/>
      <c r="B32" s="17"/>
      <c r="C32" s="17"/>
      <c r="D32" s="19"/>
      <c r="E32" s="19"/>
      <c r="F32" s="51"/>
      <c r="G32" s="51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29"/>
      <c r="U32" s="29"/>
      <c r="V32" s="84"/>
      <c r="W32" s="8"/>
      <c r="X32" s="40"/>
      <c r="Y32" s="1"/>
      <c r="Z32" s="1"/>
      <c r="AA32" s="16"/>
      <c r="AB32" s="21"/>
      <c r="AC32" s="21"/>
    </row>
    <row r="33" spans="1:31" ht="15.75">
      <c r="A33" s="6" t="s">
        <v>32</v>
      </c>
      <c r="B33" s="17">
        <v>3</v>
      </c>
      <c r="C33" s="17">
        <v>1</v>
      </c>
      <c r="D33" s="19"/>
      <c r="E33" s="19"/>
      <c r="F33" s="51"/>
      <c r="G33" s="51"/>
      <c r="H33" s="8">
        <v>0</v>
      </c>
      <c r="I33" s="8">
        <v>0</v>
      </c>
      <c r="J33" s="8">
        <v>1</v>
      </c>
      <c r="K33" s="8">
        <v>0</v>
      </c>
      <c r="L33" s="8">
        <v>0</v>
      </c>
      <c r="M33" s="8">
        <v>2</v>
      </c>
      <c r="N33" s="8">
        <v>0</v>
      </c>
      <c r="O33" s="8">
        <v>1</v>
      </c>
      <c r="P33" s="8">
        <v>1</v>
      </c>
      <c r="Q33" s="8">
        <v>1</v>
      </c>
      <c r="R33" s="8">
        <v>1</v>
      </c>
      <c r="S33" s="8">
        <v>0</v>
      </c>
      <c r="T33" s="29"/>
      <c r="U33" s="29"/>
      <c r="V33" s="84">
        <f>B33+D33+F33+H33+J33+L33+N33+P33+R33+T33</f>
        <v>6</v>
      </c>
      <c r="W33" s="8">
        <f t="shared" si="6"/>
        <v>5</v>
      </c>
      <c r="X33" s="40"/>
      <c r="Y33" s="1"/>
      <c r="Z33" s="1"/>
      <c r="AA33" s="16"/>
      <c r="AB33" s="21"/>
      <c r="AC33" s="21"/>
    </row>
    <row r="34" spans="1:31" ht="15.75">
      <c r="A34" s="6" t="s">
        <v>17</v>
      </c>
      <c r="B34" s="17">
        <f>SUM(B22:B33)</f>
        <v>57</v>
      </c>
      <c r="C34" s="17">
        <f>SUM(C22:C33)</f>
        <v>1</v>
      </c>
      <c r="D34" s="19"/>
      <c r="E34" s="19"/>
      <c r="F34" s="51"/>
      <c r="G34" s="51"/>
      <c r="H34" s="8">
        <f t="shared" ref="H34:S34" si="9">SUM(H22:H33)</f>
        <v>59</v>
      </c>
      <c r="I34" s="8">
        <f t="shared" si="9"/>
        <v>3</v>
      </c>
      <c r="J34" s="8">
        <f t="shared" si="9"/>
        <v>97</v>
      </c>
      <c r="K34" s="8">
        <f t="shared" si="9"/>
        <v>4</v>
      </c>
      <c r="L34" s="8">
        <f t="shared" si="9"/>
        <v>90</v>
      </c>
      <c r="M34" s="8">
        <f t="shared" si="9"/>
        <v>6</v>
      </c>
      <c r="N34" s="17">
        <f t="shared" si="9"/>
        <v>80</v>
      </c>
      <c r="O34" s="17">
        <f t="shared" si="9"/>
        <v>3</v>
      </c>
      <c r="P34" s="17">
        <f t="shared" si="9"/>
        <v>84</v>
      </c>
      <c r="Q34" s="17">
        <f t="shared" si="9"/>
        <v>5</v>
      </c>
      <c r="R34" s="17">
        <f t="shared" si="9"/>
        <v>73</v>
      </c>
      <c r="S34" s="17">
        <f t="shared" si="9"/>
        <v>1</v>
      </c>
      <c r="T34" s="29"/>
      <c r="U34" s="29"/>
      <c r="V34" s="84">
        <f>SUM(V22:V33)</f>
        <v>540</v>
      </c>
      <c r="W34" s="8">
        <f>SUM(W22:W33)</f>
        <v>23</v>
      </c>
      <c r="X34" s="40">
        <f>SUM(X18:X33)</f>
        <v>58.989999999999995</v>
      </c>
      <c r="Y34" s="1"/>
      <c r="Z34" s="1"/>
      <c r="AA34" s="16"/>
    </row>
    <row r="35" spans="1:31" ht="15.75">
      <c r="A35" s="16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104"/>
      <c r="W35" s="9"/>
      <c r="X35" s="80"/>
      <c r="Y35" s="1"/>
      <c r="Z35" s="1"/>
      <c r="AA35" s="16"/>
    </row>
    <row r="36" spans="1:31" ht="15.75">
      <c r="A36" s="16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104"/>
      <c r="W36" s="9"/>
      <c r="X36" s="80"/>
      <c r="Y36" s="1"/>
      <c r="Z36" s="1"/>
      <c r="AA36" s="16"/>
    </row>
    <row r="37" spans="1:31" s="105" customFormat="1" ht="15.75">
      <c r="A37" s="16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104"/>
      <c r="W37" s="20"/>
      <c r="X37" s="68"/>
      <c r="Y37" s="16"/>
      <c r="Z37" s="16"/>
      <c r="AA37" s="16"/>
    </row>
    <row r="38" spans="1:31" ht="18.75">
      <c r="A38" s="146" t="s">
        <v>84</v>
      </c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/>
      <c r="Y38" s="147"/>
      <c r="Z38" s="147"/>
      <c r="AA38" s="108"/>
    </row>
    <row r="39" spans="1:31" ht="15.75">
      <c r="A39" s="2" t="s">
        <v>0</v>
      </c>
      <c r="B39" s="142" t="s">
        <v>2</v>
      </c>
      <c r="C39" s="143"/>
      <c r="D39" s="142" t="s">
        <v>41</v>
      </c>
      <c r="E39" s="143"/>
      <c r="F39" s="142" t="s">
        <v>149</v>
      </c>
      <c r="G39" s="143"/>
      <c r="H39" s="136" t="s">
        <v>88</v>
      </c>
      <c r="I39" s="137"/>
      <c r="J39" s="136" t="s">
        <v>10</v>
      </c>
      <c r="K39" s="137"/>
      <c r="L39" s="142" t="s">
        <v>10</v>
      </c>
      <c r="M39" s="143"/>
      <c r="N39" s="142" t="s">
        <v>10</v>
      </c>
      <c r="O39" s="143"/>
      <c r="P39" s="142" t="s">
        <v>13</v>
      </c>
      <c r="Q39" s="143"/>
      <c r="R39" s="142" t="s">
        <v>13</v>
      </c>
      <c r="S39" s="143"/>
      <c r="T39" s="142" t="s">
        <v>13</v>
      </c>
      <c r="U39" s="143"/>
      <c r="V39" s="81" t="s">
        <v>17</v>
      </c>
      <c r="W39" s="3" t="s">
        <v>17</v>
      </c>
      <c r="X39" s="78" t="s">
        <v>17</v>
      </c>
      <c r="Y39" s="3" t="s">
        <v>35</v>
      </c>
      <c r="Z39" s="3" t="s">
        <v>39</v>
      </c>
      <c r="AA39" s="112"/>
    </row>
    <row r="40" spans="1:31" ht="15.75">
      <c r="A40" s="2" t="s">
        <v>1</v>
      </c>
      <c r="B40" s="144" t="s">
        <v>144</v>
      </c>
      <c r="C40" s="145"/>
      <c r="D40" s="144" t="s">
        <v>188</v>
      </c>
      <c r="E40" s="145"/>
      <c r="F40" s="144" t="s">
        <v>147</v>
      </c>
      <c r="G40" s="145"/>
      <c r="H40" s="138"/>
      <c r="I40" s="139"/>
      <c r="J40" s="138" t="s">
        <v>45</v>
      </c>
      <c r="K40" s="139"/>
      <c r="L40" s="144" t="s">
        <v>47</v>
      </c>
      <c r="M40" s="145"/>
      <c r="N40" s="144" t="s">
        <v>13</v>
      </c>
      <c r="O40" s="145"/>
      <c r="P40" s="144" t="s">
        <v>29</v>
      </c>
      <c r="Q40" s="145"/>
      <c r="R40" s="144" t="s">
        <v>30</v>
      </c>
      <c r="S40" s="145"/>
      <c r="T40" s="144" t="s">
        <v>16</v>
      </c>
      <c r="U40" s="145"/>
      <c r="V40" s="82" t="s">
        <v>18</v>
      </c>
      <c r="W40" s="4" t="s">
        <v>38</v>
      </c>
      <c r="X40" s="79" t="s">
        <v>34</v>
      </c>
      <c r="Y40" s="13" t="s">
        <v>36</v>
      </c>
      <c r="Z40" s="4"/>
      <c r="AA40" s="112"/>
      <c r="AB40" s="50" t="s">
        <v>190</v>
      </c>
      <c r="AC40" s="50" t="s">
        <v>191</v>
      </c>
      <c r="AD40" s="50" t="s">
        <v>194</v>
      </c>
      <c r="AE40" s="50" t="s">
        <v>230</v>
      </c>
    </row>
    <row r="41" spans="1:31" ht="15.75">
      <c r="A41" s="5" t="s">
        <v>159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83"/>
      <c r="W41" s="1"/>
      <c r="X41" s="38"/>
      <c r="Y41" s="15"/>
      <c r="Z41" s="15"/>
      <c r="AA41" s="10"/>
    </row>
    <row r="42" spans="1:31" ht="15.75">
      <c r="A42" s="6" t="s">
        <v>160</v>
      </c>
      <c r="B42" s="17">
        <v>19</v>
      </c>
      <c r="C42" s="17">
        <v>0</v>
      </c>
      <c r="D42" s="54"/>
      <c r="E42" s="54"/>
      <c r="F42" s="19"/>
      <c r="G42" s="19"/>
      <c r="H42" s="8">
        <v>11</v>
      </c>
      <c r="I42" s="8">
        <v>1</v>
      </c>
      <c r="J42" s="8">
        <v>11</v>
      </c>
      <c r="K42" s="8">
        <v>0</v>
      </c>
      <c r="L42" s="29"/>
      <c r="M42" s="29"/>
      <c r="N42" s="8">
        <v>14</v>
      </c>
      <c r="O42" s="8">
        <v>0</v>
      </c>
      <c r="P42" s="29"/>
      <c r="Q42" s="29"/>
      <c r="R42" s="29"/>
      <c r="S42" s="29"/>
      <c r="T42" s="29"/>
      <c r="U42" s="29"/>
      <c r="V42" s="84">
        <f t="shared" ref="V42:V48" si="10">B42+D42+F42+H42+J42+L42+N42+P42+R42+T42</f>
        <v>55</v>
      </c>
      <c r="W42" s="8">
        <f t="shared" ref="W42:W50" si="11">C42+E42+G42+I42+K42+M42+O42+Q42+S42+U42</f>
        <v>1</v>
      </c>
      <c r="X42" s="41">
        <v>8</v>
      </c>
      <c r="Y42" s="14">
        <f t="shared" ref="Y42:Y48" si="12">V42/W42</f>
        <v>55</v>
      </c>
      <c r="Z42" s="8">
        <f t="shared" ref="Z42:Z48" si="13">V42/X42</f>
        <v>6.875</v>
      </c>
      <c r="AA42" s="9"/>
      <c r="AB42" s="57">
        <v>1.5</v>
      </c>
      <c r="AC42" s="57">
        <v>1</v>
      </c>
      <c r="AD42" s="68">
        <v>1</v>
      </c>
      <c r="AE42" s="61"/>
    </row>
    <row r="43" spans="1:31" ht="15.75">
      <c r="A43" s="6" t="s">
        <v>166</v>
      </c>
      <c r="B43" s="45">
        <v>18</v>
      </c>
      <c r="C43" s="45">
        <v>0</v>
      </c>
      <c r="D43" s="54"/>
      <c r="E43" s="54"/>
      <c r="F43" s="19"/>
      <c r="G43" s="19"/>
      <c r="H43" s="37">
        <v>13</v>
      </c>
      <c r="I43" s="37">
        <v>0</v>
      </c>
      <c r="J43" s="8">
        <v>17</v>
      </c>
      <c r="K43" s="8">
        <v>0</v>
      </c>
      <c r="L43" s="8">
        <v>12</v>
      </c>
      <c r="M43" s="8">
        <v>0</v>
      </c>
      <c r="N43" s="37">
        <v>7</v>
      </c>
      <c r="O43" s="37">
        <v>0</v>
      </c>
      <c r="P43" s="29"/>
      <c r="Q43" s="29"/>
      <c r="R43" s="29"/>
      <c r="S43" s="29"/>
      <c r="T43" s="29"/>
      <c r="U43" s="29"/>
      <c r="V43" s="84">
        <f t="shared" si="10"/>
        <v>67</v>
      </c>
      <c r="W43" s="8">
        <f t="shared" si="11"/>
        <v>0</v>
      </c>
      <c r="X43" s="41">
        <v>7.67</v>
      </c>
      <c r="Y43" s="8"/>
      <c r="Z43" s="8">
        <f t="shared" si="13"/>
        <v>8.7353324641460244</v>
      </c>
      <c r="AA43" s="9"/>
      <c r="AB43" s="61"/>
      <c r="AC43" s="61"/>
      <c r="AD43" s="61"/>
      <c r="AE43" s="61"/>
    </row>
    <row r="44" spans="1:31" ht="15.75">
      <c r="A44" s="6" t="s">
        <v>162</v>
      </c>
      <c r="B44" s="45">
        <v>15</v>
      </c>
      <c r="C44" s="45">
        <v>1</v>
      </c>
      <c r="D44" s="54"/>
      <c r="E44" s="54"/>
      <c r="F44" s="19"/>
      <c r="G44" s="19"/>
      <c r="H44" s="29"/>
      <c r="I44" s="29"/>
      <c r="J44" s="8">
        <v>16</v>
      </c>
      <c r="K44" s="8">
        <v>1</v>
      </c>
      <c r="L44" s="8">
        <v>11</v>
      </c>
      <c r="M44" s="8">
        <v>0</v>
      </c>
      <c r="N44" s="8">
        <v>11</v>
      </c>
      <c r="O44" s="8">
        <v>0</v>
      </c>
      <c r="P44" s="29"/>
      <c r="Q44" s="29"/>
      <c r="R44" s="29"/>
      <c r="S44" s="29"/>
      <c r="T44" s="29"/>
      <c r="U44" s="29"/>
      <c r="V44" s="84">
        <f t="shared" si="10"/>
        <v>53</v>
      </c>
      <c r="W44" s="8">
        <f t="shared" si="11"/>
        <v>2</v>
      </c>
      <c r="X44" s="41">
        <v>7</v>
      </c>
      <c r="Y44" s="8">
        <f t="shared" si="12"/>
        <v>26.5</v>
      </c>
      <c r="Z44" s="8">
        <f t="shared" si="13"/>
        <v>7.5714285714285712</v>
      </c>
      <c r="AA44" s="9"/>
      <c r="AB44" s="57">
        <v>2</v>
      </c>
      <c r="AC44" s="57">
        <v>2</v>
      </c>
      <c r="AD44" s="57">
        <v>2</v>
      </c>
      <c r="AE44" s="61"/>
    </row>
    <row r="45" spans="1:31" ht="15.75">
      <c r="A45" s="6" t="s">
        <v>163</v>
      </c>
      <c r="B45" s="45">
        <v>9</v>
      </c>
      <c r="C45" s="45">
        <v>0</v>
      </c>
      <c r="D45" s="54"/>
      <c r="E45" s="54"/>
      <c r="F45" s="19"/>
      <c r="G45" s="19"/>
      <c r="H45" s="37">
        <v>5</v>
      </c>
      <c r="I45" s="37">
        <v>1</v>
      </c>
      <c r="J45" s="37">
        <v>16</v>
      </c>
      <c r="K45" s="37">
        <v>0</v>
      </c>
      <c r="L45" s="8">
        <v>32</v>
      </c>
      <c r="M45" s="8">
        <v>1</v>
      </c>
      <c r="N45" s="37">
        <v>11</v>
      </c>
      <c r="O45" s="37">
        <v>0</v>
      </c>
      <c r="P45" s="29"/>
      <c r="Q45" s="29"/>
      <c r="R45" s="29"/>
      <c r="S45" s="29"/>
      <c r="T45" s="29"/>
      <c r="U45" s="29"/>
      <c r="V45" s="84">
        <f t="shared" si="10"/>
        <v>73</v>
      </c>
      <c r="W45" s="8">
        <f t="shared" si="11"/>
        <v>2</v>
      </c>
      <c r="X45" s="41">
        <v>7.67</v>
      </c>
      <c r="Y45" s="8">
        <f t="shared" si="12"/>
        <v>36.5</v>
      </c>
      <c r="Z45" s="8">
        <f t="shared" si="13"/>
        <v>9.5176010430247722</v>
      </c>
      <c r="AA45" s="9"/>
      <c r="AB45" s="57">
        <v>1.1599999999999999</v>
      </c>
      <c r="AC45" s="61"/>
      <c r="AD45" s="57">
        <v>1</v>
      </c>
      <c r="AE45" s="57">
        <v>1</v>
      </c>
    </row>
    <row r="46" spans="1:31" ht="15.75">
      <c r="A46" s="6" t="s">
        <v>164</v>
      </c>
      <c r="B46" s="46">
        <v>6</v>
      </c>
      <c r="C46" s="46">
        <v>2</v>
      </c>
      <c r="D46" s="54"/>
      <c r="E46" s="54"/>
      <c r="F46" s="19"/>
      <c r="G46" s="19"/>
      <c r="H46" s="29"/>
      <c r="I46" s="29"/>
      <c r="J46" s="29"/>
      <c r="K46" s="29"/>
      <c r="L46" s="8">
        <v>9</v>
      </c>
      <c r="M46" s="8">
        <v>2</v>
      </c>
      <c r="N46" s="29"/>
      <c r="O46" s="29"/>
      <c r="P46" s="29"/>
      <c r="Q46" s="29"/>
      <c r="R46" s="29"/>
      <c r="S46" s="29"/>
      <c r="T46" s="29"/>
      <c r="U46" s="29"/>
      <c r="V46" s="84">
        <f t="shared" si="10"/>
        <v>15</v>
      </c>
      <c r="W46" s="8">
        <f t="shared" si="11"/>
        <v>4</v>
      </c>
      <c r="X46" s="41">
        <v>4</v>
      </c>
      <c r="Y46" s="8">
        <f t="shared" si="12"/>
        <v>3.75</v>
      </c>
      <c r="Z46" s="8">
        <f t="shared" si="13"/>
        <v>3.75</v>
      </c>
      <c r="AA46" s="9"/>
      <c r="AB46" s="57">
        <v>2</v>
      </c>
      <c r="AC46" s="57">
        <v>2</v>
      </c>
      <c r="AD46" s="57">
        <v>1.83</v>
      </c>
      <c r="AE46" s="57">
        <v>2</v>
      </c>
    </row>
    <row r="47" spans="1:31" ht="15.75">
      <c r="A47" s="6" t="s">
        <v>226</v>
      </c>
      <c r="B47" s="66"/>
      <c r="C47" s="66"/>
      <c r="D47" s="54"/>
      <c r="E47" s="54"/>
      <c r="F47" s="19"/>
      <c r="G47" s="19"/>
      <c r="H47" s="37">
        <v>8</v>
      </c>
      <c r="I47" s="37">
        <v>0</v>
      </c>
      <c r="J47" s="8">
        <v>15</v>
      </c>
      <c r="K47" s="8">
        <v>1</v>
      </c>
      <c r="L47" s="29"/>
      <c r="M47" s="29"/>
      <c r="N47" s="8">
        <v>34</v>
      </c>
      <c r="O47" s="8">
        <v>1</v>
      </c>
      <c r="P47" s="29"/>
      <c r="Q47" s="29"/>
      <c r="R47" s="29"/>
      <c r="S47" s="29"/>
      <c r="T47" s="29"/>
      <c r="U47" s="29"/>
      <c r="V47" s="84">
        <f t="shared" si="10"/>
        <v>57</v>
      </c>
      <c r="W47" s="8">
        <f t="shared" si="11"/>
        <v>2</v>
      </c>
      <c r="X47" s="41">
        <v>5</v>
      </c>
      <c r="Y47" s="8">
        <f>V47/W47</f>
        <v>28.5</v>
      </c>
      <c r="Z47" s="8">
        <f>V47/X47</f>
        <v>11.4</v>
      </c>
      <c r="AA47" s="9"/>
      <c r="AB47" s="57">
        <v>1</v>
      </c>
      <c r="AC47" s="57">
        <v>2</v>
      </c>
      <c r="AD47" s="57">
        <v>0.83</v>
      </c>
      <c r="AE47" s="57">
        <v>2</v>
      </c>
    </row>
    <row r="48" spans="1:31" ht="16.5" thickBot="1">
      <c r="A48" s="6" t="s">
        <v>165</v>
      </c>
      <c r="B48" s="29"/>
      <c r="C48" s="29"/>
      <c r="D48" s="54"/>
      <c r="E48" s="54"/>
      <c r="F48" s="19"/>
      <c r="G48" s="19"/>
      <c r="H48" s="8">
        <v>17</v>
      </c>
      <c r="I48" s="8">
        <v>1</v>
      </c>
      <c r="J48" s="29"/>
      <c r="K48" s="29"/>
      <c r="L48" s="8">
        <v>10</v>
      </c>
      <c r="M48" s="8">
        <v>0</v>
      </c>
      <c r="N48" s="29"/>
      <c r="O48" s="29"/>
      <c r="P48" s="29"/>
      <c r="Q48" s="29"/>
      <c r="R48" s="29"/>
      <c r="S48" s="29"/>
      <c r="T48" s="29"/>
      <c r="U48" s="29"/>
      <c r="V48" s="84">
        <f t="shared" si="10"/>
        <v>27</v>
      </c>
      <c r="W48" s="8">
        <f t="shared" si="11"/>
        <v>1</v>
      </c>
      <c r="X48" s="41">
        <v>4</v>
      </c>
      <c r="Y48" s="8">
        <f t="shared" si="12"/>
        <v>27</v>
      </c>
      <c r="Z48" s="8">
        <f t="shared" si="13"/>
        <v>6.75</v>
      </c>
      <c r="AA48" s="9"/>
      <c r="AB48" s="65">
        <f>SUM(AB42:AB47)</f>
        <v>7.66</v>
      </c>
      <c r="AC48" s="65">
        <f>SUM(AC42:AC47)</f>
        <v>7</v>
      </c>
      <c r="AD48" s="65">
        <f>SUM(AD42:AD47)</f>
        <v>6.66</v>
      </c>
      <c r="AE48" s="65">
        <f>SUM(AE42:AE47)</f>
        <v>5</v>
      </c>
    </row>
    <row r="49" spans="1:30" ht="16.5" thickTop="1">
      <c r="A49" s="6"/>
      <c r="B49" s="18"/>
      <c r="C49" s="18"/>
      <c r="D49" s="51"/>
      <c r="E49" s="51"/>
      <c r="F49" s="19"/>
      <c r="G49" s="19"/>
      <c r="H49" s="8"/>
      <c r="I49" s="8"/>
      <c r="J49" s="8"/>
      <c r="K49" s="8"/>
      <c r="L49" s="8"/>
      <c r="M49" s="8"/>
      <c r="N49" s="8"/>
      <c r="O49" s="8"/>
      <c r="P49" s="29"/>
      <c r="Q49" s="29"/>
      <c r="R49" s="29"/>
      <c r="S49" s="29"/>
      <c r="T49" s="29"/>
      <c r="U49" s="29"/>
      <c r="V49" s="84"/>
      <c r="W49" s="8"/>
      <c r="X49" s="40"/>
      <c r="Y49" s="1"/>
      <c r="Z49" s="1"/>
      <c r="AA49" s="10"/>
    </row>
    <row r="50" spans="1:30" ht="15.75">
      <c r="A50" s="6" t="s">
        <v>32</v>
      </c>
      <c r="B50" s="17">
        <v>0</v>
      </c>
      <c r="C50" s="17">
        <v>0</v>
      </c>
      <c r="D50" s="51"/>
      <c r="E50" s="51"/>
      <c r="F50" s="19"/>
      <c r="G50" s="19"/>
      <c r="H50" s="8">
        <v>0</v>
      </c>
      <c r="I50" s="8">
        <v>0</v>
      </c>
      <c r="J50" s="8">
        <v>2</v>
      </c>
      <c r="K50" s="8">
        <v>0</v>
      </c>
      <c r="L50" s="8">
        <v>3</v>
      </c>
      <c r="M50" s="8">
        <v>1</v>
      </c>
      <c r="N50" s="8">
        <v>0</v>
      </c>
      <c r="O50" s="8">
        <v>0</v>
      </c>
      <c r="P50" s="29"/>
      <c r="Q50" s="29"/>
      <c r="R50" s="29"/>
      <c r="S50" s="29"/>
      <c r="T50" s="29"/>
      <c r="U50" s="29"/>
      <c r="V50" s="84">
        <f>B50+D50+F50+H50+J50+L50+N50+P50+R50+T50</f>
        <v>5</v>
      </c>
      <c r="W50" s="8">
        <f t="shared" si="11"/>
        <v>1</v>
      </c>
      <c r="X50" s="40"/>
      <c r="Y50" s="1"/>
      <c r="Z50" s="1"/>
      <c r="AA50" s="10"/>
    </row>
    <row r="51" spans="1:30" ht="15.75">
      <c r="A51" s="6" t="s">
        <v>17</v>
      </c>
      <c r="B51" s="17">
        <f>SUM(B42:B50)</f>
        <v>67</v>
      </c>
      <c r="C51" s="17">
        <f>SUM(C42:C50)</f>
        <v>3</v>
      </c>
      <c r="D51" s="51"/>
      <c r="E51" s="51"/>
      <c r="F51" s="19"/>
      <c r="G51" s="19"/>
      <c r="H51" s="8">
        <f t="shared" ref="H51:O51" si="14">SUM(H42:H50)</f>
        <v>54</v>
      </c>
      <c r="I51" s="8">
        <f t="shared" si="14"/>
        <v>3</v>
      </c>
      <c r="J51" s="8">
        <f t="shared" si="14"/>
        <v>77</v>
      </c>
      <c r="K51" s="8">
        <f t="shared" si="14"/>
        <v>2</v>
      </c>
      <c r="L51" s="8">
        <f t="shared" si="14"/>
        <v>77</v>
      </c>
      <c r="M51" s="8">
        <f t="shared" si="14"/>
        <v>4</v>
      </c>
      <c r="N51" s="17">
        <f t="shared" si="14"/>
        <v>77</v>
      </c>
      <c r="O51" s="17">
        <f t="shared" si="14"/>
        <v>1</v>
      </c>
      <c r="P51" s="29"/>
      <c r="Q51" s="29"/>
      <c r="R51" s="29"/>
      <c r="S51" s="29"/>
      <c r="T51" s="29"/>
      <c r="U51" s="29"/>
      <c r="V51" s="84">
        <f>SUM(V42:V50)</f>
        <v>352</v>
      </c>
      <c r="W51" s="8">
        <f>SUM(W42:W50)</f>
        <v>13</v>
      </c>
      <c r="X51" s="40">
        <f>SUM(X42:X50)</f>
        <v>43.34</v>
      </c>
      <c r="Y51" s="1"/>
      <c r="Z51" s="1"/>
      <c r="AA51" s="10"/>
    </row>
    <row r="52" spans="1:30" ht="15.75">
      <c r="A52" s="10"/>
      <c r="B52" s="16"/>
      <c r="C52" s="16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85"/>
      <c r="W52" s="9"/>
      <c r="X52" s="80"/>
      <c r="Y52" s="1"/>
      <c r="Z52" s="1"/>
      <c r="AA52" s="10"/>
    </row>
    <row r="53" spans="1:30" ht="15.75">
      <c r="A53" s="10"/>
      <c r="B53" s="16"/>
      <c r="C53" s="16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85"/>
      <c r="W53" s="9"/>
      <c r="X53" s="80"/>
      <c r="Y53" s="1"/>
      <c r="Z53" s="1"/>
      <c r="AA53" s="10"/>
    </row>
    <row r="54" spans="1:30" ht="15.75">
      <c r="A54" s="10"/>
      <c r="B54" s="16"/>
      <c r="C54" s="16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85"/>
      <c r="W54" s="9"/>
      <c r="X54" s="80"/>
      <c r="Y54" s="1"/>
      <c r="Z54" s="1"/>
      <c r="AA54" s="10"/>
    </row>
    <row r="55" spans="1:30" ht="15.75">
      <c r="A55" s="10"/>
      <c r="B55" s="16"/>
      <c r="C55" s="16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85"/>
      <c r="W55" s="9"/>
      <c r="X55" s="80"/>
      <c r="Y55" s="1"/>
      <c r="Z55" s="1"/>
      <c r="AA55" s="10"/>
    </row>
    <row r="56" spans="1:30" ht="15.75">
      <c r="A56" s="10"/>
      <c r="B56" s="16"/>
      <c r="C56" s="16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85"/>
      <c r="W56" s="9"/>
      <c r="X56" s="80"/>
      <c r="Y56" s="1"/>
      <c r="Z56" s="1"/>
      <c r="AA56" s="10"/>
    </row>
    <row r="57" spans="1:30" ht="18.75">
      <c r="A57" s="133" t="s">
        <v>84</v>
      </c>
      <c r="B57" s="133"/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3"/>
      <c r="N57" s="133"/>
      <c r="O57" s="133"/>
      <c r="P57" s="133"/>
      <c r="Q57" s="133"/>
      <c r="R57" s="133"/>
      <c r="S57" s="133"/>
      <c r="T57" s="133"/>
      <c r="U57" s="133"/>
      <c r="V57" s="133"/>
      <c r="W57" s="133"/>
      <c r="X57" s="133"/>
      <c r="Y57" s="1"/>
      <c r="Z57" s="1"/>
      <c r="AA57" s="10"/>
    </row>
    <row r="58" spans="1:30" ht="15.75">
      <c r="A58" s="2" t="s">
        <v>31</v>
      </c>
      <c r="B58" s="142" t="s">
        <v>2</v>
      </c>
      <c r="C58" s="143"/>
      <c r="D58" s="142" t="s">
        <v>41</v>
      </c>
      <c r="E58" s="143"/>
      <c r="F58" s="142" t="s">
        <v>149</v>
      </c>
      <c r="G58" s="143"/>
      <c r="H58" s="136" t="s">
        <v>88</v>
      </c>
      <c r="I58" s="137"/>
      <c r="J58" s="136" t="s">
        <v>10</v>
      </c>
      <c r="K58" s="137"/>
      <c r="L58" s="142" t="s">
        <v>10</v>
      </c>
      <c r="M58" s="143"/>
      <c r="N58" s="142" t="s">
        <v>10</v>
      </c>
      <c r="O58" s="143"/>
      <c r="P58" s="142" t="s">
        <v>13</v>
      </c>
      <c r="Q58" s="143"/>
      <c r="R58" s="142" t="s">
        <v>13</v>
      </c>
      <c r="S58" s="143"/>
      <c r="T58" s="142" t="s">
        <v>13</v>
      </c>
      <c r="U58" s="143"/>
      <c r="V58" s="81" t="s">
        <v>17</v>
      </c>
      <c r="W58" s="3" t="s">
        <v>17</v>
      </c>
      <c r="X58" s="78" t="s">
        <v>17</v>
      </c>
      <c r="Y58" s="3" t="s">
        <v>35</v>
      </c>
      <c r="Z58" s="127" t="s">
        <v>39</v>
      </c>
      <c r="AA58" s="112"/>
    </row>
    <row r="59" spans="1:30" ht="15.75">
      <c r="A59" s="2" t="s">
        <v>1</v>
      </c>
      <c r="B59" s="144" t="s">
        <v>144</v>
      </c>
      <c r="C59" s="145"/>
      <c r="D59" s="144" t="s">
        <v>188</v>
      </c>
      <c r="E59" s="145"/>
      <c r="F59" s="144" t="s">
        <v>147</v>
      </c>
      <c r="G59" s="145"/>
      <c r="H59" s="138"/>
      <c r="I59" s="139"/>
      <c r="J59" s="138" t="s">
        <v>45</v>
      </c>
      <c r="K59" s="139"/>
      <c r="L59" s="144" t="s">
        <v>47</v>
      </c>
      <c r="M59" s="145"/>
      <c r="N59" s="144" t="s">
        <v>13</v>
      </c>
      <c r="O59" s="145"/>
      <c r="P59" s="144" t="s">
        <v>29</v>
      </c>
      <c r="Q59" s="145"/>
      <c r="R59" s="144" t="s">
        <v>30</v>
      </c>
      <c r="S59" s="145"/>
      <c r="T59" s="144" t="s">
        <v>16</v>
      </c>
      <c r="U59" s="145"/>
      <c r="V59" s="82" t="s">
        <v>18</v>
      </c>
      <c r="W59" s="4" t="s">
        <v>38</v>
      </c>
      <c r="X59" s="79" t="s">
        <v>34</v>
      </c>
      <c r="Y59" s="4" t="s">
        <v>36</v>
      </c>
      <c r="Z59" s="128"/>
      <c r="AA59" s="112"/>
      <c r="AB59" s="50" t="s">
        <v>192</v>
      </c>
      <c r="AC59" s="50" t="s">
        <v>208</v>
      </c>
      <c r="AD59" s="50" t="s">
        <v>255</v>
      </c>
    </row>
    <row r="60" spans="1:30" ht="15.75">
      <c r="A60" s="5" t="s">
        <v>88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83"/>
      <c r="W60" s="1"/>
      <c r="X60" s="38"/>
      <c r="Y60" s="1"/>
      <c r="Z60" s="1"/>
      <c r="AA60" s="10"/>
    </row>
    <row r="61" spans="1:30" ht="15.75">
      <c r="A61" s="6" t="s">
        <v>167</v>
      </c>
      <c r="B61" s="17">
        <v>26</v>
      </c>
      <c r="C61" s="17">
        <v>0</v>
      </c>
      <c r="D61" s="29"/>
      <c r="E61" s="29"/>
      <c r="F61" s="8">
        <v>7</v>
      </c>
      <c r="G61" s="8">
        <v>2</v>
      </c>
      <c r="H61" s="19"/>
      <c r="I61" s="19"/>
      <c r="J61" s="8">
        <v>7</v>
      </c>
      <c r="K61" s="8">
        <v>1</v>
      </c>
      <c r="L61" s="8">
        <v>19</v>
      </c>
      <c r="M61" s="8">
        <v>0</v>
      </c>
      <c r="N61" s="37">
        <v>8</v>
      </c>
      <c r="O61" s="37">
        <v>0</v>
      </c>
      <c r="P61" s="29"/>
      <c r="Q61" s="29"/>
      <c r="R61" s="29"/>
      <c r="S61" s="29"/>
      <c r="T61" s="29"/>
      <c r="U61" s="29"/>
      <c r="V61" s="84">
        <f t="shared" ref="V61:V67" si="15">B61+D61+F61+H61+J61+L61+N61+P61+R61+T61</f>
        <v>67</v>
      </c>
      <c r="W61" s="8">
        <f t="shared" ref="W61:W69" si="16">C61+E61+G61+I61+K61+M61+O61+Q61+S61+U61</f>
        <v>3</v>
      </c>
      <c r="X61" s="40">
        <v>9.17</v>
      </c>
      <c r="Y61" s="99">
        <f t="shared" ref="Y61:Y67" si="17">V61/W61</f>
        <v>22.333333333333332</v>
      </c>
      <c r="Z61" s="40">
        <f t="shared" ref="Z61:Z67" si="18">V61/X61</f>
        <v>7.306434023991276</v>
      </c>
      <c r="AA61" s="80"/>
      <c r="AB61" s="57">
        <v>1.67</v>
      </c>
      <c r="AC61" s="57">
        <v>2</v>
      </c>
      <c r="AD61" s="57">
        <v>2</v>
      </c>
    </row>
    <row r="62" spans="1:30" ht="15.75">
      <c r="A62" s="6" t="s">
        <v>168</v>
      </c>
      <c r="B62" s="29"/>
      <c r="C62" s="29"/>
      <c r="D62" s="29"/>
      <c r="E62" s="29"/>
      <c r="F62" s="29"/>
      <c r="G62" s="29"/>
      <c r="H62" s="19"/>
      <c r="I62" s="19"/>
      <c r="J62" s="8">
        <v>30</v>
      </c>
      <c r="K62" s="8">
        <v>1</v>
      </c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84">
        <f t="shared" si="15"/>
        <v>30</v>
      </c>
      <c r="W62" s="8">
        <f t="shared" si="16"/>
        <v>1</v>
      </c>
      <c r="X62" s="40">
        <v>2</v>
      </c>
      <c r="Y62" s="99">
        <f t="shared" si="17"/>
        <v>30</v>
      </c>
      <c r="Z62" s="99">
        <f t="shared" si="18"/>
        <v>15</v>
      </c>
      <c r="AA62" s="113"/>
      <c r="AB62" s="57">
        <v>1</v>
      </c>
      <c r="AC62" s="57">
        <v>1.33</v>
      </c>
      <c r="AD62" s="57">
        <v>2</v>
      </c>
    </row>
    <row r="63" spans="1:30" ht="15.75">
      <c r="A63" s="6" t="s">
        <v>169</v>
      </c>
      <c r="B63" s="17">
        <v>10</v>
      </c>
      <c r="C63" s="17">
        <v>0</v>
      </c>
      <c r="D63" s="45">
        <v>8</v>
      </c>
      <c r="E63" s="45">
        <v>1</v>
      </c>
      <c r="F63" s="8">
        <v>11</v>
      </c>
      <c r="G63" s="8">
        <v>1</v>
      </c>
      <c r="H63" s="19"/>
      <c r="I63" s="19"/>
      <c r="J63" s="8">
        <v>14</v>
      </c>
      <c r="K63" s="8">
        <v>1</v>
      </c>
      <c r="L63" s="37">
        <v>9</v>
      </c>
      <c r="M63" s="37">
        <v>0</v>
      </c>
      <c r="N63" s="37">
        <v>7</v>
      </c>
      <c r="O63" s="37">
        <v>0</v>
      </c>
      <c r="P63" s="29"/>
      <c r="Q63" s="29"/>
      <c r="R63" s="29"/>
      <c r="S63" s="29"/>
      <c r="T63" s="29"/>
      <c r="U63" s="29"/>
      <c r="V63" s="84">
        <f t="shared" si="15"/>
        <v>59</v>
      </c>
      <c r="W63" s="8">
        <f t="shared" si="16"/>
        <v>3</v>
      </c>
      <c r="X63" s="40">
        <v>9.83</v>
      </c>
      <c r="Y63" s="99">
        <f t="shared" si="17"/>
        <v>19.666666666666668</v>
      </c>
      <c r="Z63" s="40">
        <f t="shared" si="18"/>
        <v>6.0020345879959311</v>
      </c>
      <c r="AA63" s="80"/>
      <c r="AB63" s="57">
        <v>2</v>
      </c>
      <c r="AC63" s="57">
        <v>2</v>
      </c>
      <c r="AD63" s="57">
        <v>2</v>
      </c>
    </row>
    <row r="64" spans="1:30" ht="15.75">
      <c r="A64" s="6" t="s">
        <v>170</v>
      </c>
      <c r="B64" s="17">
        <v>8</v>
      </c>
      <c r="C64" s="17">
        <v>0</v>
      </c>
      <c r="D64" s="17">
        <v>14</v>
      </c>
      <c r="E64" s="17">
        <v>1</v>
      </c>
      <c r="F64" s="8">
        <v>8</v>
      </c>
      <c r="G64" s="8">
        <v>0</v>
      </c>
      <c r="H64" s="19"/>
      <c r="I64" s="19"/>
      <c r="J64" s="8">
        <v>20</v>
      </c>
      <c r="K64" s="8">
        <v>0</v>
      </c>
      <c r="L64" s="8">
        <v>14</v>
      </c>
      <c r="M64" s="8">
        <v>0</v>
      </c>
      <c r="N64" s="8">
        <v>19</v>
      </c>
      <c r="O64" s="8">
        <v>0</v>
      </c>
      <c r="P64" s="29"/>
      <c r="Q64" s="29"/>
      <c r="R64" s="29"/>
      <c r="S64" s="29"/>
      <c r="T64" s="29"/>
      <c r="U64" s="29"/>
      <c r="V64" s="84">
        <f t="shared" si="15"/>
        <v>83</v>
      </c>
      <c r="W64" s="8">
        <f t="shared" si="16"/>
        <v>1</v>
      </c>
      <c r="X64" s="40">
        <v>12</v>
      </c>
      <c r="Y64" s="99">
        <f t="shared" si="17"/>
        <v>83</v>
      </c>
      <c r="Z64" s="40">
        <f t="shared" si="18"/>
        <v>6.916666666666667</v>
      </c>
      <c r="AA64" s="80"/>
      <c r="AB64" s="57">
        <v>2</v>
      </c>
      <c r="AC64" s="57">
        <v>2</v>
      </c>
      <c r="AD64" s="57">
        <v>2</v>
      </c>
    </row>
    <row r="65" spans="1:30" ht="15.75">
      <c r="A65" s="6" t="s">
        <v>240</v>
      </c>
      <c r="B65" s="29"/>
      <c r="C65" s="29"/>
      <c r="D65" s="17">
        <v>13</v>
      </c>
      <c r="E65" s="17">
        <v>3</v>
      </c>
      <c r="F65" s="29"/>
      <c r="G65" s="29"/>
      <c r="H65" s="19"/>
      <c r="I65" s="19"/>
      <c r="J65" s="29"/>
      <c r="K65" s="29"/>
      <c r="L65" s="29"/>
      <c r="M65" s="29"/>
      <c r="N65" s="8">
        <v>20</v>
      </c>
      <c r="O65" s="8">
        <v>0</v>
      </c>
      <c r="P65" s="29"/>
      <c r="Q65" s="29"/>
      <c r="R65" s="29"/>
      <c r="S65" s="29"/>
      <c r="T65" s="29"/>
      <c r="U65" s="29"/>
      <c r="V65" s="84">
        <f t="shared" si="15"/>
        <v>33</v>
      </c>
      <c r="W65" s="8">
        <f t="shared" si="16"/>
        <v>3</v>
      </c>
      <c r="X65" s="40">
        <v>4</v>
      </c>
      <c r="Y65" s="99">
        <f t="shared" si="17"/>
        <v>11</v>
      </c>
      <c r="Z65" s="40">
        <f t="shared" si="18"/>
        <v>8.25</v>
      </c>
      <c r="AA65" s="80"/>
      <c r="AB65" s="57">
        <v>1</v>
      </c>
      <c r="AC65" s="57">
        <v>1.5</v>
      </c>
      <c r="AD65" s="61"/>
    </row>
    <row r="66" spans="1:30" ht="15.75">
      <c r="A66" s="6" t="s">
        <v>205</v>
      </c>
      <c r="B66" s="17">
        <v>22</v>
      </c>
      <c r="C66" s="17">
        <v>1</v>
      </c>
      <c r="D66" s="17">
        <v>20</v>
      </c>
      <c r="E66" s="17">
        <v>0</v>
      </c>
      <c r="F66" s="8">
        <v>16</v>
      </c>
      <c r="G66" s="8">
        <v>0</v>
      </c>
      <c r="H66" s="19"/>
      <c r="I66" s="19"/>
      <c r="J66" s="29"/>
      <c r="K66" s="29"/>
      <c r="L66" s="8">
        <v>19</v>
      </c>
      <c r="M66" s="8">
        <v>0</v>
      </c>
      <c r="N66" s="29"/>
      <c r="O66" s="29"/>
      <c r="P66" s="29"/>
      <c r="Q66" s="29"/>
      <c r="R66" s="29"/>
      <c r="S66" s="29"/>
      <c r="T66" s="29"/>
      <c r="U66" s="29"/>
      <c r="V66" s="84">
        <f t="shared" si="15"/>
        <v>77</v>
      </c>
      <c r="W66" s="8">
        <f t="shared" si="16"/>
        <v>1</v>
      </c>
      <c r="X66" s="40">
        <v>8</v>
      </c>
      <c r="Y66" s="99">
        <f>V66/W66</f>
        <v>77</v>
      </c>
      <c r="Z66" s="40">
        <f>V66/X66</f>
        <v>9.625</v>
      </c>
      <c r="AA66" s="80"/>
      <c r="AB66" s="57">
        <v>1</v>
      </c>
      <c r="AC66" s="57">
        <v>1</v>
      </c>
      <c r="AD66" s="57">
        <v>1.17</v>
      </c>
    </row>
    <row r="67" spans="1:30" ht="16.5" thickBot="1">
      <c r="A67" s="6" t="s">
        <v>172</v>
      </c>
      <c r="B67" s="17">
        <v>6</v>
      </c>
      <c r="C67" s="17">
        <v>1</v>
      </c>
      <c r="D67" s="45">
        <v>1</v>
      </c>
      <c r="E67" s="45">
        <v>0</v>
      </c>
      <c r="F67" s="8">
        <v>9</v>
      </c>
      <c r="G67" s="8">
        <v>0</v>
      </c>
      <c r="H67" s="19"/>
      <c r="I67" s="19"/>
      <c r="J67" s="37">
        <v>6</v>
      </c>
      <c r="K67" s="37">
        <v>0</v>
      </c>
      <c r="L67" s="37">
        <v>14</v>
      </c>
      <c r="M67" s="37">
        <v>0</v>
      </c>
      <c r="N67" s="45">
        <v>10</v>
      </c>
      <c r="O67" s="45">
        <v>1</v>
      </c>
      <c r="P67" s="29"/>
      <c r="Q67" s="29"/>
      <c r="R67" s="29"/>
      <c r="S67" s="29"/>
      <c r="T67" s="29"/>
      <c r="U67" s="29"/>
      <c r="V67" s="84">
        <f t="shared" si="15"/>
        <v>46</v>
      </c>
      <c r="W67" s="8">
        <f t="shared" si="16"/>
        <v>2</v>
      </c>
      <c r="X67" s="40">
        <v>8.67</v>
      </c>
      <c r="Y67" s="99">
        <f t="shared" si="17"/>
        <v>23</v>
      </c>
      <c r="Z67" s="40">
        <f t="shared" si="18"/>
        <v>5.3056516724336795</v>
      </c>
      <c r="AA67" s="80"/>
      <c r="AB67" s="65">
        <f>SUM(AB61:AB66)</f>
        <v>8.67</v>
      </c>
      <c r="AC67" s="65">
        <f>SUM(AC61:AC66)</f>
        <v>9.83</v>
      </c>
      <c r="AD67" s="65">
        <f>SUM(AD61:AD66)</f>
        <v>9.17</v>
      </c>
    </row>
    <row r="68" spans="1:30" ht="16.5" thickTop="1">
      <c r="A68" s="6"/>
      <c r="B68" s="17"/>
      <c r="C68" s="17"/>
      <c r="D68" s="17"/>
      <c r="E68" s="17"/>
      <c r="F68" s="8"/>
      <c r="G68" s="8"/>
      <c r="H68" s="19"/>
      <c r="I68" s="19"/>
      <c r="J68" s="8"/>
      <c r="K68" s="8"/>
      <c r="L68" s="8"/>
      <c r="M68" s="8"/>
      <c r="N68" s="8"/>
      <c r="O68" s="8"/>
      <c r="P68" s="29"/>
      <c r="Q68" s="29"/>
      <c r="R68" s="29"/>
      <c r="S68" s="29"/>
      <c r="T68" s="29"/>
      <c r="U68" s="29"/>
      <c r="V68" s="84"/>
      <c r="W68" s="8"/>
      <c r="X68" s="40"/>
      <c r="Y68" s="6"/>
      <c r="Z68" s="6"/>
      <c r="AA68" s="10"/>
    </row>
    <row r="69" spans="1:30" ht="15.75">
      <c r="A69" s="6"/>
      <c r="B69" s="17">
        <v>8</v>
      </c>
      <c r="C69" s="17">
        <v>3</v>
      </c>
      <c r="D69" s="17">
        <v>2</v>
      </c>
      <c r="E69" s="17">
        <v>1</v>
      </c>
      <c r="F69" s="8">
        <v>1</v>
      </c>
      <c r="G69" s="8">
        <v>1</v>
      </c>
      <c r="H69" s="19"/>
      <c r="I69" s="19"/>
      <c r="J69" s="8">
        <v>6</v>
      </c>
      <c r="K69" s="8">
        <v>2</v>
      </c>
      <c r="L69" s="8">
        <v>0</v>
      </c>
      <c r="M69" s="8">
        <v>1</v>
      </c>
      <c r="N69" s="8">
        <v>4</v>
      </c>
      <c r="O69" s="8">
        <v>1</v>
      </c>
      <c r="P69" s="29"/>
      <c r="Q69" s="29"/>
      <c r="R69" s="29"/>
      <c r="S69" s="29"/>
      <c r="T69" s="29"/>
      <c r="U69" s="29"/>
      <c r="V69" s="84">
        <f>B69+D69+F69+H69+J69+L69+N69+P69+R69+T69</f>
        <v>21</v>
      </c>
      <c r="W69" s="8">
        <f t="shared" si="16"/>
        <v>9</v>
      </c>
      <c r="X69" s="40"/>
      <c r="Y69" s="1"/>
      <c r="Z69" s="1"/>
      <c r="AA69" s="10"/>
    </row>
    <row r="70" spans="1:30" ht="15.75">
      <c r="A70" s="6"/>
      <c r="B70" s="17">
        <f t="shared" ref="B70:G70" si="19">SUM(B61:B69)</f>
        <v>80</v>
      </c>
      <c r="C70" s="17">
        <f t="shared" si="19"/>
        <v>5</v>
      </c>
      <c r="D70" s="17">
        <f t="shared" si="19"/>
        <v>58</v>
      </c>
      <c r="E70" s="17">
        <f t="shared" si="19"/>
        <v>6</v>
      </c>
      <c r="F70" s="8">
        <f t="shared" si="19"/>
        <v>52</v>
      </c>
      <c r="G70" s="8">
        <f t="shared" si="19"/>
        <v>4</v>
      </c>
      <c r="H70" s="19"/>
      <c r="I70" s="19"/>
      <c r="J70" s="8">
        <f t="shared" ref="J70:W70" si="20">SUM(J61:J69)</f>
        <v>83</v>
      </c>
      <c r="K70" s="8">
        <f t="shared" si="20"/>
        <v>5</v>
      </c>
      <c r="L70" s="8">
        <f t="shared" si="20"/>
        <v>75</v>
      </c>
      <c r="M70" s="8">
        <f t="shared" si="20"/>
        <v>1</v>
      </c>
      <c r="N70" s="17">
        <f t="shared" si="20"/>
        <v>68</v>
      </c>
      <c r="O70" s="17">
        <f t="shared" si="20"/>
        <v>2</v>
      </c>
      <c r="P70" s="29"/>
      <c r="Q70" s="29"/>
      <c r="R70" s="29"/>
      <c r="S70" s="29"/>
      <c r="T70" s="29"/>
      <c r="U70" s="29"/>
      <c r="V70" s="84">
        <f t="shared" si="20"/>
        <v>416</v>
      </c>
      <c r="W70" s="8">
        <f t="shared" si="20"/>
        <v>23</v>
      </c>
      <c r="X70" s="40">
        <f>SUM(X57:X69)</f>
        <v>53.67</v>
      </c>
      <c r="Y70" s="1"/>
      <c r="Z70" s="1"/>
      <c r="AA70" s="10"/>
    </row>
    <row r="71" spans="1:30" s="92" customFormat="1" ht="15.75">
      <c r="A71" s="16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104"/>
      <c r="W71" s="20"/>
      <c r="X71" s="68"/>
      <c r="Y71" s="103"/>
      <c r="Z71" s="103"/>
      <c r="AA71" s="16"/>
    </row>
    <row r="72" spans="1:30" s="105" customFormat="1" ht="15.75">
      <c r="A72" s="16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104"/>
      <c r="W72" s="20"/>
      <c r="X72" s="68"/>
      <c r="Y72" s="16"/>
      <c r="Z72" s="16"/>
      <c r="AA72" s="16"/>
    </row>
    <row r="73" spans="1:30" s="105" customFormat="1" ht="15.75">
      <c r="A73" s="16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104"/>
      <c r="W73" s="20"/>
      <c r="X73" s="68"/>
      <c r="Y73" s="16"/>
      <c r="Z73" s="16"/>
      <c r="AA73" s="16"/>
    </row>
    <row r="74" spans="1:30" s="105" customFormat="1" ht="15.75">
      <c r="A74" s="16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104"/>
      <c r="W74" s="20"/>
      <c r="X74" s="68"/>
      <c r="Y74" s="16"/>
      <c r="Z74" s="16"/>
      <c r="AA74" s="16"/>
    </row>
    <row r="75" spans="1:30" ht="18.75">
      <c r="A75" s="146" t="s">
        <v>84</v>
      </c>
      <c r="B75" s="146"/>
      <c r="C75" s="146"/>
      <c r="D75" s="146"/>
      <c r="E75" s="146"/>
      <c r="F75" s="146"/>
      <c r="G75" s="146"/>
      <c r="H75" s="146"/>
      <c r="I75" s="146"/>
      <c r="J75" s="146"/>
      <c r="K75" s="146"/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  <c r="W75" s="146"/>
      <c r="X75" s="146"/>
      <c r="Y75" s="147"/>
      <c r="Z75" s="147"/>
      <c r="AA75" s="114"/>
    </row>
    <row r="76" spans="1:30" ht="15.75">
      <c r="A76" s="2" t="s">
        <v>0</v>
      </c>
      <c r="B76" s="142" t="s">
        <v>2</v>
      </c>
      <c r="C76" s="143"/>
      <c r="D76" s="142" t="s">
        <v>41</v>
      </c>
      <c r="E76" s="143"/>
      <c r="F76" s="142" t="s">
        <v>149</v>
      </c>
      <c r="G76" s="143"/>
      <c r="H76" s="136" t="s">
        <v>88</v>
      </c>
      <c r="I76" s="137"/>
      <c r="J76" s="136" t="s">
        <v>10</v>
      </c>
      <c r="K76" s="137"/>
      <c r="L76" s="142" t="s">
        <v>10</v>
      </c>
      <c r="M76" s="143"/>
      <c r="N76" s="142" t="s">
        <v>10</v>
      </c>
      <c r="O76" s="143"/>
      <c r="P76" s="142" t="s">
        <v>13</v>
      </c>
      <c r="Q76" s="143"/>
      <c r="R76" s="142" t="s">
        <v>13</v>
      </c>
      <c r="S76" s="143"/>
      <c r="T76" s="142" t="s">
        <v>13</v>
      </c>
      <c r="U76" s="143"/>
      <c r="V76" s="81" t="s">
        <v>17</v>
      </c>
      <c r="W76" s="3" t="s">
        <v>17</v>
      </c>
      <c r="X76" s="78" t="s">
        <v>17</v>
      </c>
      <c r="Y76" s="3" t="s">
        <v>35</v>
      </c>
      <c r="Z76" s="3" t="s">
        <v>39</v>
      </c>
      <c r="AA76" s="112"/>
    </row>
    <row r="77" spans="1:30" ht="15.75">
      <c r="A77" s="2" t="s">
        <v>1</v>
      </c>
      <c r="B77" s="144" t="s">
        <v>144</v>
      </c>
      <c r="C77" s="145"/>
      <c r="D77" s="144" t="s">
        <v>188</v>
      </c>
      <c r="E77" s="145"/>
      <c r="F77" s="144" t="s">
        <v>147</v>
      </c>
      <c r="G77" s="145"/>
      <c r="H77" s="138"/>
      <c r="I77" s="139"/>
      <c r="J77" s="138" t="s">
        <v>45</v>
      </c>
      <c r="K77" s="139"/>
      <c r="L77" s="144" t="s">
        <v>47</v>
      </c>
      <c r="M77" s="145"/>
      <c r="N77" s="144" t="s">
        <v>13</v>
      </c>
      <c r="O77" s="145"/>
      <c r="P77" s="144" t="s">
        <v>29</v>
      </c>
      <c r="Q77" s="145"/>
      <c r="R77" s="144" t="s">
        <v>30</v>
      </c>
      <c r="S77" s="145"/>
      <c r="T77" s="144" t="s">
        <v>16</v>
      </c>
      <c r="U77" s="145"/>
      <c r="V77" s="82" t="s">
        <v>18</v>
      </c>
      <c r="W77" s="4" t="s">
        <v>38</v>
      </c>
      <c r="X77" s="79" t="s">
        <v>34</v>
      </c>
      <c r="Y77" s="13" t="s">
        <v>36</v>
      </c>
      <c r="Z77" s="4"/>
      <c r="AA77" s="112"/>
      <c r="AB77" s="50" t="s">
        <v>209</v>
      </c>
      <c r="AC77" s="50" t="s">
        <v>210</v>
      </c>
      <c r="AD77" s="50" t="s">
        <v>211</v>
      </c>
    </row>
    <row r="78" spans="1:30" ht="15.75">
      <c r="A78" s="5" t="s">
        <v>62</v>
      </c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83"/>
      <c r="W78" s="1"/>
      <c r="X78" s="38"/>
      <c r="Y78" s="15"/>
      <c r="Z78" s="15"/>
      <c r="AA78" s="10"/>
    </row>
    <row r="79" spans="1:30" ht="15.75">
      <c r="A79" s="43" t="s">
        <v>180</v>
      </c>
      <c r="B79" s="55"/>
      <c r="C79" s="55"/>
      <c r="D79" s="29"/>
      <c r="E79" s="29"/>
      <c r="F79" s="8">
        <v>13</v>
      </c>
      <c r="G79" s="8">
        <v>0</v>
      </c>
      <c r="H79" s="8">
        <v>17</v>
      </c>
      <c r="I79" s="8">
        <v>0</v>
      </c>
      <c r="J79" s="19"/>
      <c r="K79" s="19"/>
      <c r="L79" s="29"/>
      <c r="M79" s="29"/>
      <c r="N79" s="74"/>
      <c r="O79" s="74"/>
      <c r="P79" s="29"/>
      <c r="Q79" s="29"/>
      <c r="R79" s="29"/>
      <c r="S79" s="29"/>
      <c r="T79" s="29"/>
      <c r="U79" s="29"/>
      <c r="V79" s="84">
        <f t="shared" ref="V79:V85" si="21">B79+D79+F79+H79+J79+L79+N79+P79+R79+T79</f>
        <v>30</v>
      </c>
      <c r="W79" s="8">
        <f t="shared" ref="W79:W87" si="22">C79+E79+G79+I79+K79+M79+O79+Q79+S79+U79</f>
        <v>0</v>
      </c>
      <c r="X79" s="41">
        <v>4</v>
      </c>
      <c r="Y79" s="14"/>
      <c r="Z79" s="17">
        <f t="shared" ref="Z79:Z85" si="23">V79/X79</f>
        <v>7.5</v>
      </c>
      <c r="AA79" s="9"/>
      <c r="AB79" s="61"/>
      <c r="AC79" s="57">
        <v>2</v>
      </c>
      <c r="AD79" s="57">
        <v>2</v>
      </c>
    </row>
    <row r="80" spans="1:30" ht="15.75">
      <c r="A80" s="6" t="s">
        <v>173</v>
      </c>
      <c r="B80" s="18">
        <v>21</v>
      </c>
      <c r="C80" s="18">
        <v>1</v>
      </c>
      <c r="D80" s="17">
        <v>24</v>
      </c>
      <c r="E80" s="17">
        <v>0</v>
      </c>
      <c r="F80" s="29"/>
      <c r="G80" s="29"/>
      <c r="H80" s="8">
        <v>13</v>
      </c>
      <c r="I80" s="8">
        <v>0</v>
      </c>
      <c r="J80" s="19"/>
      <c r="K80" s="19"/>
      <c r="L80" s="29"/>
      <c r="M80" s="29"/>
      <c r="N80" s="74"/>
      <c r="O80" s="74"/>
      <c r="P80" s="29"/>
      <c r="Q80" s="29"/>
      <c r="R80" s="29"/>
      <c r="S80" s="29"/>
      <c r="T80" s="29"/>
      <c r="U80" s="29"/>
      <c r="V80" s="84">
        <f t="shared" si="21"/>
        <v>58</v>
      </c>
      <c r="W80" s="8">
        <f t="shared" si="22"/>
        <v>1</v>
      </c>
      <c r="X80" s="41">
        <v>6</v>
      </c>
      <c r="Y80" s="8">
        <f t="shared" ref="Y80:Y85" si="24">V80/W80</f>
        <v>58</v>
      </c>
      <c r="Z80" s="17">
        <f t="shared" si="23"/>
        <v>9.6666666666666661</v>
      </c>
      <c r="AA80" s="9"/>
      <c r="AB80" s="57">
        <v>1</v>
      </c>
      <c r="AC80" s="57">
        <v>1</v>
      </c>
      <c r="AD80" s="68">
        <v>1.5</v>
      </c>
    </row>
    <row r="81" spans="1:33" ht="15.75">
      <c r="A81" s="6" t="s">
        <v>174</v>
      </c>
      <c r="B81" s="45">
        <v>8</v>
      </c>
      <c r="C81" s="45">
        <v>0</v>
      </c>
      <c r="D81" s="17">
        <v>15</v>
      </c>
      <c r="E81" s="17">
        <v>0</v>
      </c>
      <c r="F81" s="8">
        <v>16</v>
      </c>
      <c r="G81" s="8">
        <v>0</v>
      </c>
      <c r="H81" s="29"/>
      <c r="I81" s="29"/>
      <c r="J81" s="19"/>
      <c r="K81" s="19"/>
      <c r="L81" s="8">
        <v>21</v>
      </c>
      <c r="M81" s="8">
        <v>0</v>
      </c>
      <c r="N81" s="74"/>
      <c r="O81" s="74"/>
      <c r="P81" s="29"/>
      <c r="Q81" s="29"/>
      <c r="R81" s="29"/>
      <c r="S81" s="29"/>
      <c r="T81" s="29"/>
      <c r="U81" s="29"/>
      <c r="V81" s="84">
        <f t="shared" si="21"/>
        <v>60</v>
      </c>
      <c r="W81" s="8">
        <f t="shared" si="22"/>
        <v>0</v>
      </c>
      <c r="X81" s="41">
        <v>7</v>
      </c>
      <c r="Y81" s="8"/>
      <c r="Z81" s="17">
        <f t="shared" si="23"/>
        <v>8.5714285714285712</v>
      </c>
      <c r="AA81" s="9"/>
      <c r="AB81" s="57">
        <v>2</v>
      </c>
      <c r="AC81" s="57">
        <v>2</v>
      </c>
      <c r="AD81" s="57">
        <v>2</v>
      </c>
    </row>
    <row r="82" spans="1:33" ht="15.75">
      <c r="A82" s="6" t="s">
        <v>228</v>
      </c>
      <c r="B82" s="67"/>
      <c r="C82" s="67"/>
      <c r="D82" s="29"/>
      <c r="E82" s="29"/>
      <c r="F82" s="29"/>
      <c r="G82" s="29"/>
      <c r="H82" s="29"/>
      <c r="I82" s="29"/>
      <c r="J82" s="19"/>
      <c r="K82" s="19"/>
      <c r="L82" s="8">
        <v>11</v>
      </c>
      <c r="M82" s="8">
        <v>1</v>
      </c>
      <c r="N82" s="74"/>
      <c r="O82" s="74"/>
      <c r="P82" s="29"/>
      <c r="Q82" s="29"/>
      <c r="R82" s="29"/>
      <c r="S82" s="29"/>
      <c r="T82" s="29"/>
      <c r="U82" s="29"/>
      <c r="V82" s="84">
        <f t="shared" si="21"/>
        <v>11</v>
      </c>
      <c r="W82" s="8">
        <f t="shared" si="22"/>
        <v>1</v>
      </c>
      <c r="X82" s="41">
        <v>2</v>
      </c>
      <c r="Y82" s="8">
        <f>V82/W82</f>
        <v>11</v>
      </c>
      <c r="Z82" s="17">
        <f>V82/X82</f>
        <v>5.5</v>
      </c>
      <c r="AA82" s="9"/>
      <c r="AB82" s="57">
        <v>2</v>
      </c>
      <c r="AC82" s="57">
        <v>2</v>
      </c>
      <c r="AD82" s="57">
        <v>2</v>
      </c>
    </row>
    <row r="83" spans="1:33" ht="15.75">
      <c r="A83" s="6" t="s">
        <v>175</v>
      </c>
      <c r="B83" s="45">
        <v>3</v>
      </c>
      <c r="C83" s="45">
        <v>1</v>
      </c>
      <c r="D83" s="17">
        <v>21</v>
      </c>
      <c r="E83" s="17">
        <v>1</v>
      </c>
      <c r="F83" s="8">
        <v>15</v>
      </c>
      <c r="G83" s="8">
        <v>0</v>
      </c>
      <c r="H83" s="8">
        <v>12</v>
      </c>
      <c r="I83" s="8">
        <v>2</v>
      </c>
      <c r="J83" s="19"/>
      <c r="K83" s="19"/>
      <c r="L83" s="8">
        <v>17</v>
      </c>
      <c r="M83" s="8">
        <v>3</v>
      </c>
      <c r="N83" s="74"/>
      <c r="O83" s="74"/>
      <c r="P83" s="29"/>
      <c r="Q83" s="29"/>
      <c r="R83" s="29"/>
      <c r="S83" s="29"/>
      <c r="T83" s="29"/>
      <c r="U83" s="29"/>
      <c r="V83" s="84">
        <f t="shared" si="21"/>
        <v>68</v>
      </c>
      <c r="W83" s="8">
        <f t="shared" si="22"/>
        <v>7</v>
      </c>
      <c r="X83" s="41">
        <v>9</v>
      </c>
      <c r="Y83" s="8">
        <f t="shared" si="24"/>
        <v>9.7142857142857135</v>
      </c>
      <c r="Z83" s="17">
        <f t="shared" si="23"/>
        <v>7.5555555555555554</v>
      </c>
      <c r="AA83" s="9"/>
      <c r="AB83" s="57">
        <v>2</v>
      </c>
      <c r="AC83" s="57">
        <v>2</v>
      </c>
      <c r="AD83" s="57">
        <v>2</v>
      </c>
    </row>
    <row r="84" spans="1:33" ht="15.75">
      <c r="A84" s="6" t="s">
        <v>177</v>
      </c>
      <c r="B84" s="17">
        <v>11</v>
      </c>
      <c r="C84" s="17">
        <v>1</v>
      </c>
      <c r="D84" s="17">
        <v>12</v>
      </c>
      <c r="E84" s="17">
        <v>1</v>
      </c>
      <c r="F84" s="8">
        <v>13</v>
      </c>
      <c r="G84" s="8">
        <v>1</v>
      </c>
      <c r="H84" s="8">
        <v>20</v>
      </c>
      <c r="I84" s="8">
        <v>0</v>
      </c>
      <c r="J84" s="19"/>
      <c r="K84" s="19"/>
      <c r="L84" s="8">
        <v>21</v>
      </c>
      <c r="M84" s="8">
        <v>0</v>
      </c>
      <c r="N84" s="74"/>
      <c r="O84" s="74"/>
      <c r="P84" s="29"/>
      <c r="Q84" s="29"/>
      <c r="R84" s="29"/>
      <c r="S84" s="29"/>
      <c r="T84" s="29"/>
      <c r="U84" s="29"/>
      <c r="V84" s="84">
        <f t="shared" si="21"/>
        <v>77</v>
      </c>
      <c r="W84" s="8">
        <f t="shared" si="22"/>
        <v>3</v>
      </c>
      <c r="X84" s="41">
        <v>10</v>
      </c>
      <c r="Y84" s="8">
        <f t="shared" si="24"/>
        <v>25.666666666666668</v>
      </c>
      <c r="Z84" s="17">
        <f t="shared" si="23"/>
        <v>7.7</v>
      </c>
      <c r="AA84" s="9"/>
      <c r="AB84" s="57"/>
      <c r="AC84" s="57"/>
      <c r="AD84" s="57"/>
    </row>
    <row r="85" spans="1:33" ht="16.5" thickBot="1">
      <c r="A85" s="6" t="s">
        <v>179</v>
      </c>
      <c r="B85" s="45">
        <v>4</v>
      </c>
      <c r="C85" s="45">
        <v>0</v>
      </c>
      <c r="D85" s="17">
        <v>24</v>
      </c>
      <c r="E85" s="17">
        <v>1</v>
      </c>
      <c r="F85" s="8">
        <v>18</v>
      </c>
      <c r="G85" s="8">
        <v>1</v>
      </c>
      <c r="H85" s="8">
        <v>12</v>
      </c>
      <c r="I85" s="8">
        <v>0</v>
      </c>
      <c r="J85" s="19"/>
      <c r="K85" s="19"/>
      <c r="L85" s="8">
        <v>17</v>
      </c>
      <c r="M85" s="8">
        <v>0</v>
      </c>
      <c r="N85" s="74"/>
      <c r="O85" s="74"/>
      <c r="P85" s="29"/>
      <c r="Q85" s="29"/>
      <c r="R85" s="29"/>
      <c r="S85" s="29"/>
      <c r="T85" s="29"/>
      <c r="U85" s="29"/>
      <c r="V85" s="84">
        <f t="shared" si="21"/>
        <v>75</v>
      </c>
      <c r="W85" s="8">
        <f t="shared" si="22"/>
        <v>2</v>
      </c>
      <c r="X85" s="41">
        <v>9.5</v>
      </c>
      <c r="Y85" s="8">
        <f t="shared" si="24"/>
        <v>37.5</v>
      </c>
      <c r="Z85" s="17">
        <f t="shared" si="23"/>
        <v>7.8947368421052628</v>
      </c>
      <c r="AA85" s="9"/>
      <c r="AB85" s="65">
        <f>SUM(AB79:AB83)</f>
        <v>7</v>
      </c>
      <c r="AC85" s="65">
        <f>SUM(AC79:AC83)</f>
        <v>9</v>
      </c>
      <c r="AD85" s="65">
        <f>SUM(AD79:AD83)</f>
        <v>9.5</v>
      </c>
    </row>
    <row r="86" spans="1:33" ht="16.5" thickTop="1">
      <c r="A86" s="6"/>
      <c r="B86" s="17"/>
      <c r="C86" s="17"/>
      <c r="D86" s="17"/>
      <c r="E86" s="17"/>
      <c r="F86" s="8"/>
      <c r="G86" s="8"/>
      <c r="H86" s="8"/>
      <c r="I86" s="8"/>
      <c r="J86" s="19"/>
      <c r="K86" s="19"/>
      <c r="L86" s="8"/>
      <c r="M86" s="8"/>
      <c r="N86" s="74"/>
      <c r="O86" s="74"/>
      <c r="P86" s="29"/>
      <c r="Q86" s="29"/>
      <c r="R86" s="29"/>
      <c r="S86" s="29"/>
      <c r="T86" s="29"/>
      <c r="U86" s="29"/>
      <c r="V86" s="84"/>
      <c r="W86" s="8"/>
      <c r="X86" s="40"/>
      <c r="Y86" s="9"/>
      <c r="Z86" s="9"/>
      <c r="AA86" s="9"/>
      <c r="AB86" s="21"/>
      <c r="AC86" s="21"/>
      <c r="AD86" s="21"/>
    </row>
    <row r="87" spans="1:33" ht="15.75">
      <c r="A87" s="6" t="s">
        <v>32</v>
      </c>
      <c r="B87" s="17">
        <v>2</v>
      </c>
      <c r="C87" s="17">
        <v>1</v>
      </c>
      <c r="D87" s="8">
        <v>4</v>
      </c>
      <c r="E87" s="8">
        <v>3</v>
      </c>
      <c r="F87" s="8">
        <v>1</v>
      </c>
      <c r="G87" s="8">
        <v>0</v>
      </c>
      <c r="H87" s="8">
        <v>7</v>
      </c>
      <c r="I87" s="8">
        <v>1</v>
      </c>
      <c r="J87" s="19"/>
      <c r="K87" s="19"/>
      <c r="L87" s="8">
        <v>0</v>
      </c>
      <c r="M87" s="8">
        <v>1</v>
      </c>
      <c r="N87" s="74"/>
      <c r="O87" s="74"/>
      <c r="P87" s="29"/>
      <c r="Q87" s="29"/>
      <c r="R87" s="29"/>
      <c r="S87" s="29"/>
      <c r="T87" s="29"/>
      <c r="U87" s="29"/>
      <c r="V87" s="84">
        <f>B87+D87+F87+H87+J87+L87+N87+P87+R87+T87</f>
        <v>14</v>
      </c>
      <c r="W87" s="8">
        <f t="shared" si="22"/>
        <v>6</v>
      </c>
      <c r="X87" s="40"/>
      <c r="Y87" s="1"/>
      <c r="Z87" s="1"/>
      <c r="AA87" s="10"/>
    </row>
    <row r="88" spans="1:33" ht="15.75">
      <c r="A88" s="6" t="s">
        <v>17</v>
      </c>
      <c r="B88" s="17">
        <f t="shared" ref="B88:I88" si="25">SUM(B79:B87)</f>
        <v>49</v>
      </c>
      <c r="C88" s="17">
        <f t="shared" si="25"/>
        <v>4</v>
      </c>
      <c r="D88" s="17">
        <f t="shared" si="25"/>
        <v>100</v>
      </c>
      <c r="E88" s="17">
        <f t="shared" si="25"/>
        <v>6</v>
      </c>
      <c r="F88" s="17">
        <f t="shared" si="25"/>
        <v>76</v>
      </c>
      <c r="G88" s="8">
        <f t="shared" si="25"/>
        <v>2</v>
      </c>
      <c r="H88" s="8">
        <f t="shared" si="25"/>
        <v>81</v>
      </c>
      <c r="I88" s="8">
        <f t="shared" si="25"/>
        <v>3</v>
      </c>
      <c r="J88" s="19"/>
      <c r="K88" s="19"/>
      <c r="L88" s="8">
        <f>SUM(L79:L87)</f>
        <v>87</v>
      </c>
      <c r="M88" s="8">
        <f>SUM(M79:M87)</f>
        <v>5</v>
      </c>
      <c r="N88" s="74"/>
      <c r="O88" s="74"/>
      <c r="P88" s="29"/>
      <c r="Q88" s="29"/>
      <c r="R88" s="29"/>
      <c r="S88" s="29"/>
      <c r="T88" s="29"/>
      <c r="U88" s="29"/>
      <c r="V88" s="84">
        <f>SUM(V79:V87)</f>
        <v>393</v>
      </c>
      <c r="W88" s="8">
        <f>SUM(W79:W87)</f>
        <v>20</v>
      </c>
      <c r="X88" s="40">
        <f>SUM(X79:X87)</f>
        <v>47.5</v>
      </c>
      <c r="Y88" s="1"/>
      <c r="Z88" s="1"/>
      <c r="AA88" s="10"/>
    </row>
    <row r="89" spans="1:33" ht="15.75">
      <c r="A89" s="10"/>
      <c r="B89" s="16"/>
      <c r="C89" s="16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85"/>
      <c r="W89" s="9"/>
      <c r="X89" s="80"/>
      <c r="Y89" s="1"/>
      <c r="Z89" s="1"/>
      <c r="AA89" s="10"/>
    </row>
    <row r="90" spans="1:33" ht="15.75">
      <c r="A90" s="10"/>
      <c r="B90" s="16"/>
      <c r="C90" s="16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85"/>
      <c r="W90" s="9"/>
      <c r="X90" s="80"/>
      <c r="Y90" s="1"/>
      <c r="Z90" s="1"/>
      <c r="AA90" s="10"/>
    </row>
    <row r="91" spans="1:33" ht="15.75">
      <c r="A91" s="10"/>
      <c r="B91" s="16"/>
      <c r="C91" s="16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85"/>
      <c r="W91" s="9"/>
      <c r="X91" s="80"/>
      <c r="Y91" s="1"/>
      <c r="Z91" s="1"/>
      <c r="AA91" s="10"/>
    </row>
    <row r="92" spans="1:33" ht="15.75">
      <c r="A92" s="10"/>
      <c r="B92" s="16"/>
      <c r="C92" s="16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85"/>
      <c r="W92" s="9"/>
      <c r="X92" s="80"/>
      <c r="Y92" s="1"/>
      <c r="Z92" s="1"/>
      <c r="AA92" s="10"/>
    </row>
    <row r="93" spans="1:33" ht="18.75">
      <c r="A93" s="133" t="s">
        <v>84</v>
      </c>
      <c r="B93" s="133"/>
      <c r="C93" s="133"/>
      <c r="D93" s="133"/>
      <c r="E93" s="133"/>
      <c r="F93" s="133"/>
      <c r="G93" s="133"/>
      <c r="H93" s="133"/>
      <c r="I93" s="133"/>
      <c r="J93" s="133"/>
      <c r="K93" s="133"/>
      <c r="L93" s="133"/>
      <c r="M93" s="133"/>
      <c r="N93" s="133"/>
      <c r="O93" s="133"/>
      <c r="P93" s="133"/>
      <c r="Q93" s="133"/>
      <c r="R93" s="133"/>
      <c r="S93" s="133"/>
      <c r="T93" s="133"/>
      <c r="U93" s="133"/>
      <c r="V93" s="133"/>
      <c r="W93" s="133"/>
      <c r="X93" s="133"/>
      <c r="Y93" s="1"/>
      <c r="Z93" s="1"/>
      <c r="AA93" s="10"/>
    </row>
    <row r="94" spans="1:33" ht="15.75">
      <c r="A94" s="2" t="s">
        <v>31</v>
      </c>
      <c r="B94" s="142" t="s">
        <v>2</v>
      </c>
      <c r="C94" s="143"/>
      <c r="D94" s="142" t="s">
        <v>41</v>
      </c>
      <c r="E94" s="143"/>
      <c r="F94" s="142" t="s">
        <v>149</v>
      </c>
      <c r="G94" s="143"/>
      <c r="H94" s="136" t="s">
        <v>88</v>
      </c>
      <c r="I94" s="137"/>
      <c r="J94" s="136" t="s">
        <v>10</v>
      </c>
      <c r="K94" s="137"/>
      <c r="L94" s="142" t="s">
        <v>10</v>
      </c>
      <c r="M94" s="143"/>
      <c r="N94" s="142" t="s">
        <v>10</v>
      </c>
      <c r="O94" s="143"/>
      <c r="P94" s="142" t="s">
        <v>13</v>
      </c>
      <c r="Q94" s="143"/>
      <c r="R94" s="142" t="s">
        <v>13</v>
      </c>
      <c r="S94" s="143"/>
      <c r="T94" s="142" t="s">
        <v>13</v>
      </c>
      <c r="U94" s="143"/>
      <c r="V94" s="81" t="s">
        <v>17</v>
      </c>
      <c r="W94" s="3" t="s">
        <v>17</v>
      </c>
      <c r="X94" s="78" t="s">
        <v>17</v>
      </c>
      <c r="Y94" s="3" t="s">
        <v>35</v>
      </c>
      <c r="Z94" s="3" t="s">
        <v>39</v>
      </c>
      <c r="AA94" s="112"/>
    </row>
    <row r="95" spans="1:33" ht="15.75">
      <c r="A95" s="2" t="s">
        <v>1</v>
      </c>
      <c r="B95" s="144" t="s">
        <v>144</v>
      </c>
      <c r="C95" s="145"/>
      <c r="D95" s="144" t="s">
        <v>188</v>
      </c>
      <c r="E95" s="145"/>
      <c r="F95" s="144" t="s">
        <v>147</v>
      </c>
      <c r="G95" s="145"/>
      <c r="H95" s="138"/>
      <c r="I95" s="139"/>
      <c r="J95" s="138" t="s">
        <v>45</v>
      </c>
      <c r="K95" s="139"/>
      <c r="L95" s="144" t="s">
        <v>47</v>
      </c>
      <c r="M95" s="145"/>
      <c r="N95" s="144" t="s">
        <v>13</v>
      </c>
      <c r="O95" s="145"/>
      <c r="P95" s="144" t="s">
        <v>29</v>
      </c>
      <c r="Q95" s="145"/>
      <c r="R95" s="144" t="s">
        <v>30</v>
      </c>
      <c r="S95" s="145"/>
      <c r="T95" s="144" t="s">
        <v>16</v>
      </c>
      <c r="U95" s="145"/>
      <c r="V95" s="82" t="s">
        <v>18</v>
      </c>
      <c r="W95" s="4" t="s">
        <v>38</v>
      </c>
      <c r="X95" s="79" t="s">
        <v>34</v>
      </c>
      <c r="Y95" s="4" t="s">
        <v>36</v>
      </c>
      <c r="Z95" s="4"/>
      <c r="AA95" s="112"/>
    </row>
    <row r="96" spans="1:33" ht="15.75">
      <c r="A96" s="5" t="s">
        <v>63</v>
      </c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83"/>
      <c r="W96" s="1"/>
      <c r="X96" s="38"/>
      <c r="Y96" s="1"/>
      <c r="Z96" s="1"/>
      <c r="AA96" s="10"/>
      <c r="AB96" s="50" t="s">
        <v>194</v>
      </c>
      <c r="AC96" s="50" t="s">
        <v>193</v>
      </c>
      <c r="AD96" s="50" t="s">
        <v>218</v>
      </c>
      <c r="AE96" s="50" t="s">
        <v>231</v>
      </c>
      <c r="AF96" s="50" t="s">
        <v>241</v>
      </c>
      <c r="AG96" s="50" t="s">
        <v>260</v>
      </c>
    </row>
    <row r="97" spans="1:33" ht="15.75">
      <c r="A97" s="6" t="s">
        <v>182</v>
      </c>
      <c r="B97" s="36">
        <v>17</v>
      </c>
      <c r="C97" s="36">
        <v>1</v>
      </c>
      <c r="D97" s="45">
        <v>29</v>
      </c>
      <c r="E97" s="45">
        <v>1</v>
      </c>
      <c r="F97" s="8">
        <v>19</v>
      </c>
      <c r="G97" s="8">
        <v>1</v>
      </c>
      <c r="H97" s="18">
        <v>15</v>
      </c>
      <c r="I97" s="18">
        <v>1</v>
      </c>
      <c r="J97" s="8">
        <v>11</v>
      </c>
      <c r="K97" s="8">
        <v>1</v>
      </c>
      <c r="L97" s="19"/>
      <c r="M97" s="19"/>
      <c r="N97" s="8">
        <v>16</v>
      </c>
      <c r="O97" s="8">
        <v>1</v>
      </c>
      <c r="P97" s="8">
        <v>21</v>
      </c>
      <c r="Q97" s="8">
        <v>2</v>
      </c>
      <c r="R97" s="29"/>
      <c r="S97" s="29"/>
      <c r="T97" s="29"/>
      <c r="U97" s="29"/>
      <c r="V97" s="84">
        <f t="shared" ref="V97:V105" si="26">B97+D97+F97+H97+J97+L97+N97+P97+R97+T97</f>
        <v>128</v>
      </c>
      <c r="W97" s="8">
        <f t="shared" ref="W97:W107" si="27">C97+E97+G97+I97+K97+M97+O97+Q97+S97+U97</f>
        <v>8</v>
      </c>
      <c r="X97" s="40">
        <v>15</v>
      </c>
      <c r="Y97" s="8">
        <f t="shared" ref="Y97:Y104" si="28">V97/W97</f>
        <v>16</v>
      </c>
      <c r="Z97" s="8">
        <f t="shared" ref="Z97:Z105" si="29">V97/X97</f>
        <v>8.5333333333333332</v>
      </c>
      <c r="AA97" s="9"/>
    </row>
    <row r="98" spans="1:33" ht="15.75">
      <c r="A98" s="6" t="s">
        <v>181</v>
      </c>
      <c r="B98" s="36">
        <v>22</v>
      </c>
      <c r="C98" s="36">
        <v>0</v>
      </c>
      <c r="D98" s="17" t="s">
        <v>140</v>
      </c>
      <c r="E98" s="17" t="s">
        <v>141</v>
      </c>
      <c r="F98" s="29"/>
      <c r="G98" s="29"/>
      <c r="H98" s="17" t="s">
        <v>140</v>
      </c>
      <c r="I98" s="17" t="s">
        <v>141</v>
      </c>
      <c r="J98" s="29"/>
      <c r="K98" s="29"/>
      <c r="L98" s="19"/>
      <c r="M98" s="19"/>
      <c r="N98" s="29"/>
      <c r="O98" s="29"/>
      <c r="P98" s="8">
        <v>19</v>
      </c>
      <c r="Q98" s="8">
        <v>0</v>
      </c>
      <c r="R98" s="29"/>
      <c r="S98" s="29"/>
      <c r="T98" s="29"/>
      <c r="U98" s="29"/>
      <c r="V98" s="84">
        <v>41</v>
      </c>
      <c r="W98" s="8">
        <f>C98+G98+K98+M98+O98+Q98+S98+U98</f>
        <v>0</v>
      </c>
      <c r="X98" s="40">
        <v>4</v>
      </c>
      <c r="Y98" s="8"/>
      <c r="Z98" s="8">
        <f t="shared" si="29"/>
        <v>10.25</v>
      </c>
      <c r="AA98" s="9"/>
      <c r="AB98" s="57">
        <v>3</v>
      </c>
      <c r="AC98" s="57">
        <v>2.67</v>
      </c>
      <c r="AD98" s="68">
        <v>2</v>
      </c>
      <c r="AE98" s="61"/>
      <c r="AF98" s="77"/>
      <c r="AG98" s="77"/>
    </row>
    <row r="99" spans="1:33" ht="15.75">
      <c r="A99" s="6" t="s">
        <v>183</v>
      </c>
      <c r="B99" s="76">
        <v>7</v>
      </c>
      <c r="C99" s="76">
        <v>0</v>
      </c>
      <c r="D99" s="17">
        <v>14</v>
      </c>
      <c r="E99" s="17">
        <v>0</v>
      </c>
      <c r="F99" s="8">
        <v>16</v>
      </c>
      <c r="G99" s="8">
        <v>1</v>
      </c>
      <c r="H99" s="55"/>
      <c r="I99" s="55"/>
      <c r="J99" s="29"/>
      <c r="K99" s="29"/>
      <c r="L99" s="19"/>
      <c r="M99" s="19"/>
      <c r="N99" s="37">
        <v>6</v>
      </c>
      <c r="O99" s="37">
        <v>1</v>
      </c>
      <c r="P99" s="29"/>
      <c r="Q99" s="29"/>
      <c r="R99" s="29"/>
      <c r="S99" s="29"/>
      <c r="T99" s="29"/>
      <c r="U99" s="29"/>
      <c r="V99" s="84">
        <f t="shared" si="26"/>
        <v>43</v>
      </c>
      <c r="W99" s="8">
        <f t="shared" si="27"/>
        <v>2</v>
      </c>
      <c r="X99" s="40">
        <v>6</v>
      </c>
      <c r="Y99" s="8">
        <f t="shared" si="28"/>
        <v>21.5</v>
      </c>
      <c r="Z99" s="8">
        <f t="shared" si="29"/>
        <v>7.166666666666667</v>
      </c>
      <c r="AA99" s="9"/>
      <c r="AB99" s="57">
        <v>2</v>
      </c>
      <c r="AC99" s="57">
        <v>2</v>
      </c>
      <c r="AD99" s="57">
        <v>2</v>
      </c>
      <c r="AE99" s="61"/>
      <c r="AF99" s="77"/>
      <c r="AG99" s="77"/>
    </row>
    <row r="100" spans="1:33" ht="15.75">
      <c r="A100" s="6" t="s">
        <v>206</v>
      </c>
      <c r="B100" s="48"/>
      <c r="C100" s="48"/>
      <c r="D100" s="56"/>
      <c r="E100" s="56"/>
      <c r="F100" s="29"/>
      <c r="G100" s="29"/>
      <c r="H100" s="17">
        <v>15</v>
      </c>
      <c r="I100" s="17">
        <v>1</v>
      </c>
      <c r="J100" s="37">
        <v>7</v>
      </c>
      <c r="K100" s="37">
        <v>1</v>
      </c>
      <c r="L100" s="19"/>
      <c r="M100" s="19"/>
      <c r="N100" s="29"/>
      <c r="O100" s="29"/>
      <c r="P100" s="29"/>
      <c r="Q100" s="29"/>
      <c r="R100" s="29"/>
      <c r="S100" s="29"/>
      <c r="T100" s="29"/>
      <c r="U100" s="29"/>
      <c r="V100" s="84">
        <f t="shared" si="26"/>
        <v>22</v>
      </c>
      <c r="W100" s="8">
        <f t="shared" si="27"/>
        <v>2</v>
      </c>
      <c r="X100" s="40">
        <v>3.17</v>
      </c>
      <c r="Y100" s="8">
        <f>V100/W100</f>
        <v>11</v>
      </c>
      <c r="Z100" s="8">
        <f>V100/X100</f>
        <v>6.9400630914826502</v>
      </c>
      <c r="AA100" s="9"/>
      <c r="AB100" s="57">
        <v>2</v>
      </c>
      <c r="AC100" s="57">
        <v>2</v>
      </c>
      <c r="AD100" s="57">
        <v>1.5</v>
      </c>
      <c r="AE100" s="62">
        <v>2</v>
      </c>
      <c r="AF100" s="62">
        <v>2</v>
      </c>
      <c r="AG100" s="77"/>
    </row>
    <row r="101" spans="1:33" ht="15.75">
      <c r="A101" s="6" t="s">
        <v>184</v>
      </c>
      <c r="B101" s="29"/>
      <c r="C101" s="29"/>
      <c r="D101" s="155" t="s">
        <v>124</v>
      </c>
      <c r="E101" s="156"/>
      <c r="F101" s="29"/>
      <c r="G101" s="29"/>
      <c r="H101" s="8">
        <v>13</v>
      </c>
      <c r="I101" s="8">
        <v>0</v>
      </c>
      <c r="J101" s="8">
        <v>14</v>
      </c>
      <c r="K101" s="8">
        <v>0</v>
      </c>
      <c r="L101" s="19"/>
      <c r="M101" s="19"/>
      <c r="N101" s="29"/>
      <c r="O101" s="29"/>
      <c r="P101" s="29"/>
      <c r="Q101" s="29"/>
      <c r="R101" s="29"/>
      <c r="S101" s="29"/>
      <c r="T101" s="29"/>
      <c r="U101" s="29"/>
      <c r="V101" s="84">
        <v>27</v>
      </c>
      <c r="W101" s="8">
        <f t="shared" si="27"/>
        <v>0</v>
      </c>
      <c r="X101" s="40">
        <v>4</v>
      </c>
      <c r="Y101" s="8"/>
      <c r="Z101" s="8">
        <f t="shared" si="29"/>
        <v>6.75</v>
      </c>
      <c r="AA101" s="9"/>
      <c r="AB101" s="57">
        <v>2</v>
      </c>
      <c r="AC101" s="61"/>
      <c r="AD101" s="57">
        <v>1</v>
      </c>
      <c r="AE101" s="57">
        <v>1.1599999999999999</v>
      </c>
      <c r="AF101" s="62">
        <v>2</v>
      </c>
      <c r="AG101" s="77"/>
    </row>
    <row r="102" spans="1:33" ht="15.75">
      <c r="A102" s="6" t="s">
        <v>185</v>
      </c>
      <c r="B102" s="45">
        <v>11</v>
      </c>
      <c r="C102" s="45">
        <v>0</v>
      </c>
      <c r="D102" s="17">
        <v>27</v>
      </c>
      <c r="E102" s="17">
        <v>0</v>
      </c>
      <c r="F102" s="37">
        <v>7</v>
      </c>
      <c r="G102" s="37">
        <v>0</v>
      </c>
      <c r="H102" s="8">
        <v>16</v>
      </c>
      <c r="I102" s="8">
        <v>0</v>
      </c>
      <c r="J102" s="37">
        <v>11</v>
      </c>
      <c r="K102" s="37">
        <v>0</v>
      </c>
      <c r="L102" s="19"/>
      <c r="M102" s="19"/>
      <c r="N102" s="37">
        <v>12</v>
      </c>
      <c r="O102" s="37">
        <v>0</v>
      </c>
      <c r="P102" s="8">
        <v>26</v>
      </c>
      <c r="Q102" s="8">
        <v>1</v>
      </c>
      <c r="R102" s="29"/>
      <c r="S102" s="29"/>
      <c r="T102" s="29"/>
      <c r="U102" s="29"/>
      <c r="V102" s="84">
        <f t="shared" si="26"/>
        <v>110</v>
      </c>
      <c r="W102" s="8">
        <f t="shared" si="27"/>
        <v>1</v>
      </c>
      <c r="X102" s="40">
        <v>10.5</v>
      </c>
      <c r="Y102" s="8">
        <f t="shared" si="28"/>
        <v>110</v>
      </c>
      <c r="Z102" s="8">
        <f t="shared" si="29"/>
        <v>10.476190476190476</v>
      </c>
      <c r="AA102" s="9"/>
      <c r="AB102" s="57">
        <v>2</v>
      </c>
      <c r="AC102" s="57">
        <v>2</v>
      </c>
      <c r="AD102" s="57">
        <v>1</v>
      </c>
      <c r="AE102" s="61"/>
      <c r="AF102" s="62">
        <v>1</v>
      </c>
      <c r="AG102" s="77"/>
    </row>
    <row r="103" spans="1:33" ht="15.75">
      <c r="A103" s="6" t="s">
        <v>217</v>
      </c>
      <c r="B103" s="29"/>
      <c r="C103" s="29"/>
      <c r="D103" s="29"/>
      <c r="E103" s="29"/>
      <c r="F103" s="49">
        <v>20</v>
      </c>
      <c r="G103" s="49">
        <v>1</v>
      </c>
      <c r="H103" s="29"/>
      <c r="I103" s="29"/>
      <c r="J103" s="8">
        <v>17</v>
      </c>
      <c r="K103" s="8">
        <v>1</v>
      </c>
      <c r="L103" s="19"/>
      <c r="M103" s="19"/>
      <c r="N103" s="29"/>
      <c r="O103" s="29"/>
      <c r="P103" s="29"/>
      <c r="Q103" s="29"/>
      <c r="R103" s="29"/>
      <c r="S103" s="29"/>
      <c r="T103" s="29"/>
      <c r="U103" s="29"/>
      <c r="V103" s="84">
        <f t="shared" si="26"/>
        <v>37</v>
      </c>
      <c r="W103" s="8">
        <f t="shared" si="27"/>
        <v>2</v>
      </c>
      <c r="X103" s="40">
        <v>4</v>
      </c>
      <c r="Y103" s="8">
        <f t="shared" si="28"/>
        <v>18.5</v>
      </c>
      <c r="Z103" s="8">
        <f t="shared" si="29"/>
        <v>9.25</v>
      </c>
      <c r="AA103" s="9"/>
      <c r="AB103" s="57">
        <v>2</v>
      </c>
      <c r="AC103" s="57">
        <v>1.67</v>
      </c>
      <c r="AD103" s="57">
        <v>1</v>
      </c>
      <c r="AE103" s="61"/>
      <c r="AF103" s="62">
        <v>1</v>
      </c>
      <c r="AG103" s="62">
        <v>1</v>
      </c>
    </row>
    <row r="104" spans="1:33" ht="15.75">
      <c r="A104" s="6" t="s">
        <v>186</v>
      </c>
      <c r="B104" s="17">
        <v>16</v>
      </c>
      <c r="C104" s="17">
        <v>0</v>
      </c>
      <c r="D104" s="45">
        <v>27</v>
      </c>
      <c r="E104" s="45">
        <v>2</v>
      </c>
      <c r="F104" s="8">
        <v>15</v>
      </c>
      <c r="G104" s="8">
        <v>1</v>
      </c>
      <c r="H104" s="8">
        <v>15</v>
      </c>
      <c r="I104" s="8">
        <v>1</v>
      </c>
      <c r="J104" s="29"/>
      <c r="K104" s="29"/>
      <c r="L104" s="19"/>
      <c r="M104" s="19"/>
      <c r="N104" s="37">
        <v>16</v>
      </c>
      <c r="O104" s="37">
        <v>2</v>
      </c>
      <c r="P104" s="8">
        <v>20</v>
      </c>
      <c r="Q104" s="8">
        <v>0</v>
      </c>
      <c r="R104" s="29"/>
      <c r="S104" s="29"/>
      <c r="T104" s="29"/>
      <c r="U104" s="29"/>
      <c r="V104" s="84">
        <f t="shared" si="26"/>
        <v>109</v>
      </c>
      <c r="W104" s="8">
        <f t="shared" si="27"/>
        <v>6</v>
      </c>
      <c r="X104" s="40">
        <v>12.33</v>
      </c>
      <c r="Y104" s="8">
        <f t="shared" si="28"/>
        <v>18.166666666666668</v>
      </c>
      <c r="Z104" s="8">
        <f t="shared" si="29"/>
        <v>8.8402270884022709</v>
      </c>
      <c r="AA104" s="9"/>
      <c r="AB104" s="57">
        <v>2</v>
      </c>
      <c r="AC104" s="57">
        <v>2</v>
      </c>
      <c r="AD104" s="57">
        <v>2</v>
      </c>
      <c r="AE104" s="61"/>
      <c r="AF104" s="77"/>
      <c r="AG104" s="62">
        <v>2</v>
      </c>
    </row>
    <row r="105" spans="1:33" ht="16.5" thickBot="1">
      <c r="A105" s="6" t="s">
        <v>257</v>
      </c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19"/>
      <c r="M105" s="19"/>
      <c r="N105" s="37">
        <v>3</v>
      </c>
      <c r="O105" s="37">
        <v>0</v>
      </c>
      <c r="P105" s="8">
        <v>22</v>
      </c>
      <c r="Q105" s="8">
        <v>0</v>
      </c>
      <c r="R105" s="29"/>
      <c r="S105" s="29"/>
      <c r="T105" s="29"/>
      <c r="U105" s="29"/>
      <c r="V105" s="84">
        <f t="shared" si="26"/>
        <v>25</v>
      </c>
      <c r="W105" s="8">
        <f t="shared" si="27"/>
        <v>0</v>
      </c>
      <c r="X105" s="40">
        <v>3</v>
      </c>
      <c r="Y105" s="8"/>
      <c r="Z105" s="8">
        <f t="shared" si="29"/>
        <v>8.3333333333333339</v>
      </c>
      <c r="AA105" s="9"/>
      <c r="AB105" s="65">
        <f t="shared" ref="AB105:AG105" si="30">SUM(AB98:AB104)</f>
        <v>15</v>
      </c>
      <c r="AC105" s="65">
        <f t="shared" si="30"/>
        <v>12.34</v>
      </c>
      <c r="AD105" s="65">
        <f t="shared" si="30"/>
        <v>10.5</v>
      </c>
      <c r="AE105" s="65">
        <f t="shared" si="30"/>
        <v>3.16</v>
      </c>
      <c r="AF105" s="65">
        <f t="shared" si="30"/>
        <v>6</v>
      </c>
      <c r="AG105" s="65">
        <f t="shared" si="30"/>
        <v>3</v>
      </c>
    </row>
    <row r="106" spans="1:33" ht="16.5" thickTop="1">
      <c r="A106" s="6"/>
      <c r="B106" s="17"/>
      <c r="C106" s="17"/>
      <c r="D106" s="17"/>
      <c r="E106" s="17"/>
      <c r="F106" s="8"/>
      <c r="G106" s="8"/>
      <c r="H106" s="8"/>
      <c r="I106" s="8"/>
      <c r="J106" s="8"/>
      <c r="K106" s="8"/>
      <c r="L106" s="19"/>
      <c r="M106" s="19"/>
      <c r="N106" s="8"/>
      <c r="O106" s="8"/>
      <c r="P106" s="8"/>
      <c r="Q106" s="8"/>
      <c r="R106" s="29"/>
      <c r="S106" s="29"/>
      <c r="T106" s="29"/>
      <c r="U106" s="29"/>
      <c r="V106" s="84"/>
      <c r="W106" s="8"/>
      <c r="X106" s="40"/>
      <c r="Y106" s="1"/>
      <c r="Z106" s="1"/>
      <c r="AA106" s="10"/>
    </row>
    <row r="107" spans="1:33" ht="15.75">
      <c r="A107" s="6" t="s">
        <v>32</v>
      </c>
      <c r="B107" s="17">
        <v>0</v>
      </c>
      <c r="C107" s="17">
        <v>1</v>
      </c>
      <c r="D107" s="17">
        <v>1</v>
      </c>
      <c r="E107" s="17">
        <v>1</v>
      </c>
      <c r="F107" s="8">
        <v>2</v>
      </c>
      <c r="G107" s="8">
        <v>2</v>
      </c>
      <c r="H107" s="8">
        <v>0</v>
      </c>
      <c r="I107" s="8">
        <v>3</v>
      </c>
      <c r="J107" s="8">
        <v>9</v>
      </c>
      <c r="K107" s="8">
        <v>3</v>
      </c>
      <c r="L107" s="19"/>
      <c r="M107" s="19"/>
      <c r="N107" s="8">
        <v>0</v>
      </c>
      <c r="O107" s="8">
        <v>1</v>
      </c>
      <c r="P107" s="8">
        <v>0</v>
      </c>
      <c r="Q107" s="8">
        <v>0</v>
      </c>
      <c r="R107" s="29"/>
      <c r="S107" s="29"/>
      <c r="T107" s="29"/>
      <c r="U107" s="29"/>
      <c r="V107" s="84">
        <f>B107+D107+F107+H107+J107+L107+N107+P107+R107+T107</f>
        <v>12</v>
      </c>
      <c r="W107" s="8">
        <f t="shared" si="27"/>
        <v>11</v>
      </c>
      <c r="X107" s="40"/>
      <c r="Y107" s="1"/>
      <c r="Z107" s="1"/>
      <c r="AA107" s="10"/>
    </row>
    <row r="108" spans="1:33" ht="15.75">
      <c r="A108" s="6" t="s">
        <v>17</v>
      </c>
      <c r="B108" s="17">
        <f t="shared" ref="B108:K108" si="31">SUM(B97:B107)</f>
        <v>73</v>
      </c>
      <c r="C108" s="17">
        <f t="shared" si="31"/>
        <v>2</v>
      </c>
      <c r="D108" s="17">
        <f t="shared" si="31"/>
        <v>98</v>
      </c>
      <c r="E108" s="17">
        <f t="shared" si="31"/>
        <v>4</v>
      </c>
      <c r="F108" s="17">
        <f t="shared" si="31"/>
        <v>79</v>
      </c>
      <c r="G108" s="8">
        <f t="shared" si="31"/>
        <v>6</v>
      </c>
      <c r="H108" s="8">
        <f>SUM(H97:H107)</f>
        <v>74</v>
      </c>
      <c r="I108" s="8">
        <f>SUM(I97:I107)</f>
        <v>6</v>
      </c>
      <c r="J108" s="8">
        <f t="shared" si="31"/>
        <v>69</v>
      </c>
      <c r="K108" s="8">
        <f t="shared" si="31"/>
        <v>6</v>
      </c>
      <c r="L108" s="19"/>
      <c r="M108" s="19"/>
      <c r="N108" s="17">
        <f>SUM(N97:N107)</f>
        <v>53</v>
      </c>
      <c r="O108" s="17">
        <f>SUM(O97:O107)</f>
        <v>5</v>
      </c>
      <c r="P108" s="17">
        <f>SUM(P97:P107)</f>
        <v>108</v>
      </c>
      <c r="Q108" s="17">
        <f>SUM(Q97:Q107)</f>
        <v>3</v>
      </c>
      <c r="R108" s="29"/>
      <c r="S108" s="29"/>
      <c r="T108" s="29"/>
      <c r="U108" s="29"/>
      <c r="V108" s="84">
        <f>SUM(V97:V107)</f>
        <v>554</v>
      </c>
      <c r="W108" s="8">
        <f>SUM(W97:W107)</f>
        <v>32</v>
      </c>
      <c r="X108" s="40">
        <f>SUM(X93:X107)</f>
        <v>62</v>
      </c>
      <c r="Y108" s="1"/>
      <c r="Z108" s="1"/>
      <c r="AA108" s="10"/>
    </row>
  </sheetData>
  <mergeCells count="129">
    <mergeCell ref="B95:C95"/>
    <mergeCell ref="D95:E95"/>
    <mergeCell ref="J95:K95"/>
    <mergeCell ref="L95:M95"/>
    <mergeCell ref="R26:S26"/>
    <mergeCell ref="D101:E101"/>
    <mergeCell ref="A57:X57"/>
    <mergeCell ref="A93:X93"/>
    <mergeCell ref="N94:O94"/>
    <mergeCell ref="P94:Q94"/>
    <mergeCell ref="R94:S94"/>
    <mergeCell ref="T94:U94"/>
    <mergeCell ref="T95:U95"/>
    <mergeCell ref="N95:O95"/>
    <mergeCell ref="P95:Q95"/>
    <mergeCell ref="R95:S95"/>
    <mergeCell ref="B94:C94"/>
    <mergeCell ref="D94:E94"/>
    <mergeCell ref="F94:G94"/>
    <mergeCell ref="H94:I94"/>
    <mergeCell ref="F95:G95"/>
    <mergeCell ref="H95:I95"/>
    <mergeCell ref="R76:S76"/>
    <mergeCell ref="N77:O77"/>
    <mergeCell ref="P77:Q77"/>
    <mergeCell ref="R77:S77"/>
    <mergeCell ref="T77:U77"/>
    <mergeCell ref="J94:K94"/>
    <mergeCell ref="L94:M94"/>
    <mergeCell ref="D76:E76"/>
    <mergeCell ref="F76:G76"/>
    <mergeCell ref="H76:I76"/>
    <mergeCell ref="L76:M76"/>
    <mergeCell ref="N76:O76"/>
    <mergeCell ref="P76:Q76"/>
    <mergeCell ref="F59:G59"/>
    <mergeCell ref="H59:I59"/>
    <mergeCell ref="J59:K59"/>
    <mergeCell ref="T76:U76"/>
    <mergeCell ref="N59:O59"/>
    <mergeCell ref="P59:Q59"/>
    <mergeCell ref="R59:S59"/>
    <mergeCell ref="T59:U59"/>
    <mergeCell ref="A75:Z75"/>
    <mergeCell ref="B76:C76"/>
    <mergeCell ref="L59:M59"/>
    <mergeCell ref="B77:C77"/>
    <mergeCell ref="D77:E77"/>
    <mergeCell ref="F77:G77"/>
    <mergeCell ref="H77:I77"/>
    <mergeCell ref="J77:K77"/>
    <mergeCell ref="L77:M77"/>
    <mergeCell ref="J76:K76"/>
    <mergeCell ref="B59:C59"/>
    <mergeCell ref="D59:E59"/>
    <mergeCell ref="T40:U40"/>
    <mergeCell ref="B58:C58"/>
    <mergeCell ref="D58:E58"/>
    <mergeCell ref="F58:G58"/>
    <mergeCell ref="H58:I58"/>
    <mergeCell ref="J58:K58"/>
    <mergeCell ref="L58:M58"/>
    <mergeCell ref="N58:O58"/>
    <mergeCell ref="P58:Q58"/>
    <mergeCell ref="R58:S58"/>
    <mergeCell ref="T58:U58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T20:U20"/>
    <mergeCell ref="A38:Z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T39:U39"/>
    <mergeCell ref="B20:C20"/>
    <mergeCell ref="D20:E20"/>
    <mergeCell ref="F20:G20"/>
    <mergeCell ref="H20:I20"/>
    <mergeCell ref="J20:K20"/>
    <mergeCell ref="L20:M20"/>
    <mergeCell ref="N20:O20"/>
    <mergeCell ref="P20:Q20"/>
    <mergeCell ref="R19:S19"/>
    <mergeCell ref="T19:U19"/>
    <mergeCell ref="R20:S20"/>
    <mergeCell ref="B24:C24"/>
    <mergeCell ref="T3:U3"/>
    <mergeCell ref="A18:X18"/>
    <mergeCell ref="B19:C19"/>
    <mergeCell ref="D19:E19"/>
    <mergeCell ref="F19:G19"/>
    <mergeCell ref="H19:I19"/>
    <mergeCell ref="B3:C3"/>
    <mergeCell ref="D3:E3"/>
    <mergeCell ref="F3:G3"/>
    <mergeCell ref="H3:I3"/>
    <mergeCell ref="N19:O19"/>
    <mergeCell ref="P19:Q19"/>
    <mergeCell ref="J19:K19"/>
    <mergeCell ref="L19:M19"/>
    <mergeCell ref="N2:O2"/>
    <mergeCell ref="P2:Q2"/>
    <mergeCell ref="J3:K3"/>
    <mergeCell ref="L3:M3"/>
    <mergeCell ref="N3:O3"/>
    <mergeCell ref="P3:Q3"/>
    <mergeCell ref="R2:S2"/>
    <mergeCell ref="T2:U2"/>
    <mergeCell ref="R3:S3"/>
    <mergeCell ref="A1:Z1"/>
    <mergeCell ref="B2:C2"/>
    <mergeCell ref="D2:E2"/>
    <mergeCell ref="F2:G2"/>
    <mergeCell ref="H2:I2"/>
    <mergeCell ref="J2:K2"/>
    <mergeCell ref="L2:M2"/>
  </mergeCells>
  <phoneticPr fontId="0" type="noConversion"/>
  <pageMargins left="0.39370078740157483" right="0.39370078740157483" top="0" bottom="0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B58"/>
  <sheetViews>
    <sheetView topLeftCell="A28" workbookViewId="0">
      <selection activeCell="A13" sqref="A13:H22"/>
    </sheetView>
  </sheetViews>
  <sheetFormatPr defaultRowHeight="15"/>
  <cols>
    <col min="1" max="1" width="25.7109375" style="24" customWidth="1"/>
    <col min="2" max="8" width="3.7109375" customWidth="1"/>
    <col min="10" max="26" width="3.7109375" customWidth="1"/>
    <col min="27" max="27" width="25.7109375" customWidth="1"/>
  </cols>
  <sheetData>
    <row r="1" spans="1:28" ht="15.75">
      <c r="A1" s="23" t="s">
        <v>66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8" ht="15.75">
      <c r="A2" s="2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8" ht="15.75">
      <c r="A3" s="23"/>
      <c r="B3" s="22" t="s">
        <v>48</v>
      </c>
      <c r="C3" s="22" t="s">
        <v>49</v>
      </c>
      <c r="D3" s="22" t="s">
        <v>50</v>
      </c>
      <c r="E3" s="22" t="s">
        <v>242</v>
      </c>
      <c r="F3" s="22" t="s">
        <v>51</v>
      </c>
      <c r="G3" s="22" t="s">
        <v>52</v>
      </c>
      <c r="H3" s="22" t="s">
        <v>53</v>
      </c>
      <c r="I3" s="1"/>
      <c r="J3" s="157" t="s">
        <v>42</v>
      </c>
      <c r="K3" s="157"/>
      <c r="L3" s="157" t="s">
        <v>4</v>
      </c>
      <c r="M3" s="157"/>
      <c r="N3" s="157" t="s">
        <v>57</v>
      </c>
      <c r="O3" s="157"/>
      <c r="P3" s="157" t="s">
        <v>58</v>
      </c>
      <c r="Q3" s="157"/>
      <c r="R3" s="157" t="s">
        <v>89</v>
      </c>
      <c r="S3" s="157"/>
      <c r="T3" s="157" t="s">
        <v>9</v>
      </c>
      <c r="U3" s="157"/>
      <c r="V3" s="157" t="s">
        <v>11</v>
      </c>
      <c r="W3" s="157"/>
      <c r="X3" s="158"/>
      <c r="Y3" s="158"/>
    </row>
    <row r="4" spans="1:28" ht="15.75">
      <c r="A4" s="23" t="s">
        <v>60</v>
      </c>
      <c r="B4" s="25">
        <v>6</v>
      </c>
      <c r="C4" s="25">
        <v>2</v>
      </c>
      <c r="D4" s="25">
        <v>4</v>
      </c>
      <c r="E4" s="25">
        <f t="shared" ref="E4:E10" si="0">C4*6</f>
        <v>12</v>
      </c>
      <c r="F4" s="25">
        <v>11</v>
      </c>
      <c r="G4" s="25">
        <v>11</v>
      </c>
      <c r="H4" s="25">
        <f t="shared" ref="H4:H10" si="1">E4+F4+G4</f>
        <v>34</v>
      </c>
      <c r="I4" s="1"/>
      <c r="J4" s="25">
        <v>2</v>
      </c>
      <c r="K4" s="25">
        <v>1</v>
      </c>
      <c r="L4" s="25">
        <v>1</v>
      </c>
      <c r="M4" s="25">
        <v>3</v>
      </c>
      <c r="N4" s="25">
        <v>2</v>
      </c>
      <c r="O4" s="25">
        <v>1</v>
      </c>
      <c r="P4" s="25">
        <v>2</v>
      </c>
      <c r="Q4" s="25">
        <v>2</v>
      </c>
      <c r="R4" s="28"/>
      <c r="S4" s="28"/>
      <c r="T4" s="25">
        <v>3</v>
      </c>
      <c r="U4" s="25">
        <v>2</v>
      </c>
      <c r="V4" s="25">
        <v>2</v>
      </c>
      <c r="W4" s="25">
        <v>2</v>
      </c>
      <c r="X4" s="21"/>
      <c r="Y4" s="21"/>
      <c r="Z4" s="8">
        <v>1</v>
      </c>
      <c r="AA4" s="2" t="s">
        <v>3</v>
      </c>
      <c r="AB4" s="34"/>
    </row>
    <row r="5" spans="1:28" ht="15.75">
      <c r="A5" s="23" t="s">
        <v>40</v>
      </c>
      <c r="B5" s="25">
        <v>6</v>
      </c>
      <c r="C5" s="25">
        <v>3</v>
      </c>
      <c r="D5" s="25">
        <v>3</v>
      </c>
      <c r="E5" s="25">
        <f t="shared" si="0"/>
        <v>18</v>
      </c>
      <c r="F5" s="25">
        <v>11</v>
      </c>
      <c r="G5" s="25">
        <v>15</v>
      </c>
      <c r="H5" s="25">
        <f t="shared" si="1"/>
        <v>44</v>
      </c>
      <c r="I5" s="1"/>
      <c r="J5" s="28"/>
      <c r="K5" s="28"/>
      <c r="L5" s="25">
        <v>3</v>
      </c>
      <c r="M5" s="25">
        <v>2</v>
      </c>
      <c r="N5" s="25">
        <v>3</v>
      </c>
      <c r="O5" s="25">
        <v>3</v>
      </c>
      <c r="P5" s="25">
        <v>1</v>
      </c>
      <c r="Q5" s="25">
        <v>2</v>
      </c>
      <c r="R5" s="25">
        <v>3</v>
      </c>
      <c r="S5" s="25">
        <v>2</v>
      </c>
      <c r="T5" s="25">
        <v>3</v>
      </c>
      <c r="U5" s="25">
        <v>3</v>
      </c>
      <c r="V5" s="25">
        <v>0</v>
      </c>
      <c r="W5" s="25">
        <v>3</v>
      </c>
      <c r="X5" s="21"/>
      <c r="Y5" s="21"/>
      <c r="Z5" s="8">
        <v>2</v>
      </c>
      <c r="AA5" s="2" t="s">
        <v>60</v>
      </c>
      <c r="AB5" s="34"/>
    </row>
    <row r="6" spans="1:28" ht="15.75">
      <c r="A6" s="23" t="s">
        <v>54</v>
      </c>
      <c r="B6" s="25">
        <v>6</v>
      </c>
      <c r="C6" s="25">
        <v>4</v>
      </c>
      <c r="D6" s="25">
        <v>2</v>
      </c>
      <c r="E6" s="25">
        <f t="shared" si="0"/>
        <v>24</v>
      </c>
      <c r="F6" s="25">
        <v>14</v>
      </c>
      <c r="G6" s="25">
        <v>14</v>
      </c>
      <c r="H6" s="25">
        <f t="shared" si="1"/>
        <v>52</v>
      </c>
      <c r="I6" s="1"/>
      <c r="J6" s="25">
        <v>0</v>
      </c>
      <c r="K6" s="25">
        <v>1</v>
      </c>
      <c r="L6" s="25">
        <v>2</v>
      </c>
      <c r="M6" s="25">
        <v>3</v>
      </c>
      <c r="N6" s="25">
        <v>3</v>
      </c>
      <c r="O6" s="25">
        <v>3</v>
      </c>
      <c r="P6" s="28"/>
      <c r="Q6" s="28"/>
      <c r="R6" s="25">
        <v>1</v>
      </c>
      <c r="S6" s="25">
        <v>2</v>
      </c>
      <c r="T6" s="25">
        <v>3</v>
      </c>
      <c r="U6" s="25">
        <v>3</v>
      </c>
      <c r="V6" s="25">
        <v>2</v>
      </c>
      <c r="W6" s="25">
        <v>2</v>
      </c>
      <c r="X6" s="21"/>
      <c r="Y6" s="21"/>
      <c r="Z6" s="8">
        <v>3</v>
      </c>
      <c r="AA6" s="2" t="s">
        <v>40</v>
      </c>
      <c r="AB6" s="34"/>
    </row>
    <row r="7" spans="1:28" ht="15.75">
      <c r="A7" s="23" t="s">
        <v>55</v>
      </c>
      <c r="B7" s="25">
        <v>6</v>
      </c>
      <c r="C7" s="25">
        <v>4</v>
      </c>
      <c r="D7" s="25">
        <v>2</v>
      </c>
      <c r="E7" s="25">
        <f t="shared" si="0"/>
        <v>24</v>
      </c>
      <c r="F7" s="25">
        <v>12</v>
      </c>
      <c r="G7" s="25">
        <v>12</v>
      </c>
      <c r="H7" s="25">
        <f t="shared" si="1"/>
        <v>48</v>
      </c>
      <c r="I7" s="1"/>
      <c r="J7" s="25">
        <v>1</v>
      </c>
      <c r="K7" s="25">
        <v>2</v>
      </c>
      <c r="L7" s="28"/>
      <c r="M7" s="28"/>
      <c r="N7" s="25">
        <v>2</v>
      </c>
      <c r="O7" s="25">
        <v>2</v>
      </c>
      <c r="P7" s="25">
        <v>3</v>
      </c>
      <c r="Q7" s="25">
        <v>3</v>
      </c>
      <c r="R7" s="25">
        <v>3</v>
      </c>
      <c r="S7" s="25">
        <v>3</v>
      </c>
      <c r="T7" s="25">
        <v>3</v>
      </c>
      <c r="U7" s="25">
        <v>1</v>
      </c>
      <c r="V7" s="25">
        <v>0</v>
      </c>
      <c r="W7" s="25">
        <v>3</v>
      </c>
      <c r="X7" s="21"/>
      <c r="Y7" s="21"/>
      <c r="Z7" s="8">
        <v>4</v>
      </c>
      <c r="AA7" s="2" t="s">
        <v>59</v>
      </c>
      <c r="AB7" s="34"/>
    </row>
    <row r="8" spans="1:28" ht="15.75">
      <c r="A8" s="23" t="s">
        <v>61</v>
      </c>
      <c r="B8" s="25">
        <v>6</v>
      </c>
      <c r="C8" s="25">
        <v>1</v>
      </c>
      <c r="D8" s="25">
        <v>5</v>
      </c>
      <c r="E8" s="25">
        <f t="shared" si="0"/>
        <v>6</v>
      </c>
      <c r="F8" s="25">
        <v>13</v>
      </c>
      <c r="G8" s="25">
        <v>13</v>
      </c>
      <c r="H8" s="25">
        <f t="shared" si="1"/>
        <v>32</v>
      </c>
      <c r="I8" s="1"/>
      <c r="J8" s="25">
        <v>3</v>
      </c>
      <c r="K8" s="25">
        <v>3</v>
      </c>
      <c r="L8" s="25">
        <v>2</v>
      </c>
      <c r="M8" s="25">
        <v>3</v>
      </c>
      <c r="N8" s="25">
        <v>2</v>
      </c>
      <c r="O8" s="25">
        <v>3</v>
      </c>
      <c r="P8" s="25">
        <v>3</v>
      </c>
      <c r="Q8" s="25">
        <v>3</v>
      </c>
      <c r="R8" s="25">
        <v>2</v>
      </c>
      <c r="S8" s="25">
        <v>2</v>
      </c>
      <c r="T8" s="28"/>
      <c r="U8" s="28"/>
      <c r="V8" s="25">
        <v>0</v>
      </c>
      <c r="W8" s="25">
        <v>1</v>
      </c>
      <c r="X8" s="21"/>
      <c r="Y8" s="21"/>
      <c r="Z8" s="8">
        <v>5</v>
      </c>
      <c r="AA8" s="2" t="s">
        <v>159</v>
      </c>
      <c r="AB8" s="34"/>
    </row>
    <row r="9" spans="1:28" ht="15.75">
      <c r="A9" s="23" t="s">
        <v>9</v>
      </c>
      <c r="B9" s="25">
        <v>6</v>
      </c>
      <c r="C9" s="25">
        <v>6</v>
      </c>
      <c r="D9" s="25">
        <v>0</v>
      </c>
      <c r="E9" s="25">
        <f t="shared" si="0"/>
        <v>36</v>
      </c>
      <c r="F9" s="25">
        <v>18</v>
      </c>
      <c r="G9" s="25">
        <v>15</v>
      </c>
      <c r="H9" s="25">
        <f t="shared" si="1"/>
        <v>69</v>
      </c>
      <c r="I9" s="1"/>
      <c r="J9" s="25">
        <v>3</v>
      </c>
      <c r="K9" s="25">
        <v>3</v>
      </c>
      <c r="L9" s="25">
        <v>0</v>
      </c>
      <c r="M9" s="25">
        <v>1</v>
      </c>
      <c r="N9" s="28"/>
      <c r="O9" s="28"/>
      <c r="P9" s="25">
        <v>3</v>
      </c>
      <c r="Q9" s="25">
        <v>2</v>
      </c>
      <c r="R9" s="25">
        <v>2</v>
      </c>
      <c r="S9" s="25">
        <v>2</v>
      </c>
      <c r="T9" s="25">
        <v>3</v>
      </c>
      <c r="U9" s="25">
        <v>3</v>
      </c>
      <c r="V9" s="25">
        <v>0</v>
      </c>
      <c r="W9" s="25">
        <v>1</v>
      </c>
      <c r="X9" s="21"/>
      <c r="Y9" s="21"/>
      <c r="Z9" s="8">
        <v>6</v>
      </c>
      <c r="AA9" s="2" t="s">
        <v>54</v>
      </c>
      <c r="AB9" s="34"/>
    </row>
    <row r="10" spans="1:28" ht="15.75">
      <c r="A10" s="23" t="s">
        <v>56</v>
      </c>
      <c r="B10" s="25">
        <v>6</v>
      </c>
      <c r="C10" s="25">
        <v>1</v>
      </c>
      <c r="D10" s="25">
        <v>5</v>
      </c>
      <c r="E10" s="25">
        <f t="shared" si="0"/>
        <v>6</v>
      </c>
      <c r="F10" s="25">
        <v>4</v>
      </c>
      <c r="G10" s="25">
        <v>12</v>
      </c>
      <c r="H10" s="25">
        <f t="shared" si="1"/>
        <v>22</v>
      </c>
      <c r="I10" s="1"/>
      <c r="J10" s="25">
        <v>2</v>
      </c>
      <c r="K10" s="25">
        <v>1</v>
      </c>
      <c r="L10" s="25">
        <v>3</v>
      </c>
      <c r="M10" s="25">
        <v>3</v>
      </c>
      <c r="N10" s="25">
        <v>2</v>
      </c>
      <c r="O10" s="25">
        <v>2</v>
      </c>
      <c r="P10" s="25">
        <v>0</v>
      </c>
      <c r="Q10" s="25">
        <v>0</v>
      </c>
      <c r="R10" s="25">
        <v>2</v>
      </c>
      <c r="S10" s="25">
        <v>2</v>
      </c>
      <c r="T10" s="25">
        <v>3</v>
      </c>
      <c r="U10" s="25">
        <v>3</v>
      </c>
      <c r="V10" s="28"/>
      <c r="W10" s="28"/>
      <c r="X10" s="21"/>
      <c r="Y10" s="21"/>
      <c r="Z10" s="8">
        <v>7</v>
      </c>
      <c r="AA10" s="2" t="s">
        <v>88</v>
      </c>
      <c r="AB10" s="34"/>
    </row>
    <row r="11" spans="1:28" ht="16.5" thickBot="1">
      <c r="A11" s="23"/>
      <c r="B11" s="25"/>
      <c r="C11" s="25"/>
      <c r="D11" s="25"/>
      <c r="E11" s="25"/>
      <c r="F11" s="25"/>
      <c r="G11" s="25"/>
      <c r="H11" s="25"/>
      <c r="I11" s="1"/>
      <c r="J11" s="27">
        <f t="shared" ref="J11:Y11" si="2">SUM(J4:J10)</f>
        <v>11</v>
      </c>
      <c r="K11" s="27">
        <f t="shared" si="2"/>
        <v>11</v>
      </c>
      <c r="L11" s="27">
        <f t="shared" si="2"/>
        <v>11</v>
      </c>
      <c r="M11" s="27">
        <f t="shared" si="2"/>
        <v>15</v>
      </c>
      <c r="N11" s="27">
        <f t="shared" si="2"/>
        <v>14</v>
      </c>
      <c r="O11" s="27">
        <f t="shared" si="2"/>
        <v>14</v>
      </c>
      <c r="P11" s="27">
        <f t="shared" si="2"/>
        <v>12</v>
      </c>
      <c r="Q11" s="27">
        <f t="shared" si="2"/>
        <v>12</v>
      </c>
      <c r="R11" s="27">
        <f t="shared" si="2"/>
        <v>13</v>
      </c>
      <c r="S11" s="27">
        <f t="shared" si="2"/>
        <v>13</v>
      </c>
      <c r="T11" s="27">
        <f t="shared" si="2"/>
        <v>18</v>
      </c>
      <c r="U11" s="27">
        <f t="shared" si="2"/>
        <v>15</v>
      </c>
      <c r="V11" s="27">
        <f t="shared" si="2"/>
        <v>4</v>
      </c>
      <c r="W11" s="27">
        <f t="shared" si="2"/>
        <v>12</v>
      </c>
      <c r="X11" s="27">
        <f t="shared" si="2"/>
        <v>0</v>
      </c>
      <c r="Y11" s="27">
        <f t="shared" si="2"/>
        <v>0</v>
      </c>
      <c r="Z11" s="8">
        <v>8</v>
      </c>
      <c r="AA11" s="2" t="s">
        <v>55</v>
      </c>
      <c r="AB11" s="34"/>
    </row>
    <row r="12" spans="1:28" ht="16.5" thickTop="1">
      <c r="A12" s="23"/>
      <c r="B12" s="25"/>
      <c r="C12" s="25"/>
      <c r="D12" s="25"/>
      <c r="E12" s="25"/>
      <c r="F12" s="25"/>
      <c r="G12" s="25"/>
      <c r="H12" s="25"/>
      <c r="I12" s="1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8">
        <v>9</v>
      </c>
      <c r="AA12" s="2" t="s">
        <v>9</v>
      </c>
      <c r="AB12" s="34"/>
    </row>
    <row r="13" spans="1:28" ht="15.75">
      <c r="A13" s="23" t="s">
        <v>66</v>
      </c>
      <c r="B13" s="25"/>
      <c r="C13" s="25"/>
      <c r="D13" s="25"/>
      <c r="E13" s="25"/>
      <c r="F13" s="25"/>
      <c r="G13" s="25"/>
      <c r="H13" s="25"/>
      <c r="I13" s="1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8">
        <v>10</v>
      </c>
      <c r="AA13" s="2" t="s">
        <v>61</v>
      </c>
      <c r="AB13" s="34"/>
    </row>
    <row r="14" spans="1:28" ht="15.75">
      <c r="A14" s="23"/>
      <c r="B14" s="25"/>
      <c r="C14" s="25"/>
      <c r="D14" s="25"/>
      <c r="E14" s="25"/>
      <c r="F14" s="25"/>
      <c r="G14" s="25"/>
      <c r="H14" s="25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Z14" s="8">
        <v>11</v>
      </c>
      <c r="AA14" s="2" t="s">
        <v>56</v>
      </c>
      <c r="AB14" s="34"/>
    </row>
    <row r="15" spans="1:28" ht="15.75">
      <c r="A15" s="23"/>
      <c r="B15" s="22" t="s">
        <v>48</v>
      </c>
      <c r="C15" s="22" t="s">
        <v>49</v>
      </c>
      <c r="D15" s="22" t="s">
        <v>50</v>
      </c>
      <c r="E15" s="22" t="s">
        <v>242</v>
      </c>
      <c r="F15" s="22" t="s">
        <v>51</v>
      </c>
      <c r="G15" s="22" t="s">
        <v>52</v>
      </c>
      <c r="H15" s="22" t="s">
        <v>53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Z15" s="8">
        <v>12</v>
      </c>
      <c r="AA15" s="2" t="s">
        <v>62</v>
      </c>
      <c r="AB15" s="34"/>
    </row>
    <row r="16" spans="1:28" ht="15.75">
      <c r="A16" s="23" t="s">
        <v>9</v>
      </c>
      <c r="B16" s="25">
        <v>6</v>
      </c>
      <c r="C16" s="25">
        <v>6</v>
      </c>
      <c r="D16" s="25">
        <v>0</v>
      </c>
      <c r="E16" s="25">
        <f t="shared" ref="E16:E22" si="3">C16*6</f>
        <v>36</v>
      </c>
      <c r="F16" s="25">
        <v>18</v>
      </c>
      <c r="G16" s="25">
        <v>15</v>
      </c>
      <c r="H16" s="25">
        <f t="shared" ref="H16:H22" si="4">E16+F16+G16</f>
        <v>69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Z16" s="8">
        <v>13</v>
      </c>
      <c r="AA16" s="2" t="s">
        <v>63</v>
      </c>
      <c r="AB16" s="34"/>
    </row>
    <row r="17" spans="1:25" ht="15.75">
      <c r="A17" s="23" t="s">
        <v>54</v>
      </c>
      <c r="B17" s="25">
        <v>6</v>
      </c>
      <c r="C17" s="25">
        <v>4</v>
      </c>
      <c r="D17" s="25">
        <v>2</v>
      </c>
      <c r="E17" s="25">
        <f t="shared" si="3"/>
        <v>24</v>
      </c>
      <c r="F17" s="25">
        <v>14</v>
      </c>
      <c r="G17" s="25">
        <v>14</v>
      </c>
      <c r="H17" s="25">
        <f t="shared" si="4"/>
        <v>52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5" ht="15.75">
      <c r="A18" s="23" t="s">
        <v>55</v>
      </c>
      <c r="B18" s="25">
        <v>6</v>
      </c>
      <c r="C18" s="25">
        <v>4</v>
      </c>
      <c r="D18" s="25">
        <v>2</v>
      </c>
      <c r="E18" s="25">
        <f t="shared" si="3"/>
        <v>24</v>
      </c>
      <c r="F18" s="25">
        <v>12</v>
      </c>
      <c r="G18" s="25">
        <v>12</v>
      </c>
      <c r="H18" s="25">
        <f t="shared" si="4"/>
        <v>48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5" ht="15.75">
      <c r="A19" s="23" t="s">
        <v>40</v>
      </c>
      <c r="B19" s="25">
        <v>6</v>
      </c>
      <c r="C19" s="25">
        <v>3</v>
      </c>
      <c r="D19" s="25">
        <v>3</v>
      </c>
      <c r="E19" s="25">
        <f t="shared" si="3"/>
        <v>18</v>
      </c>
      <c r="F19" s="25">
        <v>11</v>
      </c>
      <c r="G19" s="25">
        <v>15</v>
      </c>
      <c r="H19" s="25">
        <f t="shared" si="4"/>
        <v>44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5" ht="15.75">
      <c r="A20" s="23" t="s">
        <v>60</v>
      </c>
      <c r="B20" s="25">
        <v>6</v>
      </c>
      <c r="C20" s="25">
        <v>2</v>
      </c>
      <c r="D20" s="25">
        <v>4</v>
      </c>
      <c r="E20" s="25">
        <f t="shared" si="3"/>
        <v>12</v>
      </c>
      <c r="F20" s="25">
        <v>11</v>
      </c>
      <c r="G20" s="25">
        <v>11</v>
      </c>
      <c r="H20" s="25">
        <f t="shared" si="4"/>
        <v>34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5" ht="15.75">
      <c r="A21" s="23" t="s">
        <v>61</v>
      </c>
      <c r="B21" s="25">
        <v>6</v>
      </c>
      <c r="C21" s="25">
        <v>1</v>
      </c>
      <c r="D21" s="25">
        <v>5</v>
      </c>
      <c r="E21" s="25">
        <f t="shared" si="3"/>
        <v>6</v>
      </c>
      <c r="F21" s="25">
        <v>13</v>
      </c>
      <c r="G21" s="25">
        <v>13</v>
      </c>
      <c r="H21" s="25">
        <f t="shared" si="4"/>
        <v>32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5" ht="15.75">
      <c r="A22" s="23" t="s">
        <v>56</v>
      </c>
      <c r="B22" s="25">
        <v>6</v>
      </c>
      <c r="C22" s="25">
        <v>1</v>
      </c>
      <c r="D22" s="25">
        <v>5</v>
      </c>
      <c r="E22" s="25">
        <f t="shared" si="3"/>
        <v>6</v>
      </c>
      <c r="F22" s="25">
        <v>4</v>
      </c>
      <c r="G22" s="25">
        <v>12</v>
      </c>
      <c r="H22" s="25">
        <f t="shared" si="4"/>
        <v>22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5" ht="15.75">
      <c r="A23" s="23"/>
      <c r="B23" s="25"/>
      <c r="C23" s="25"/>
      <c r="D23" s="25"/>
      <c r="E23" s="25"/>
      <c r="F23" s="25"/>
      <c r="G23" s="25"/>
      <c r="H23" s="25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5" ht="15.75">
      <c r="A24" s="23" t="s">
        <v>65</v>
      </c>
      <c r="B24" s="25"/>
      <c r="C24" s="25"/>
      <c r="D24" s="25"/>
      <c r="E24" s="25"/>
      <c r="F24" s="25"/>
      <c r="G24" s="25"/>
      <c r="H24" s="25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5" ht="15.75">
      <c r="A25" s="23"/>
      <c r="B25" s="25"/>
      <c r="C25" s="25"/>
      <c r="D25" s="25"/>
      <c r="E25" s="25"/>
      <c r="F25" s="25"/>
      <c r="G25" s="25"/>
      <c r="H25" s="25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5" ht="15.75">
      <c r="A26" s="23"/>
      <c r="B26" s="22" t="s">
        <v>48</v>
      </c>
      <c r="C26" s="22" t="s">
        <v>49</v>
      </c>
      <c r="D26" s="22" t="s">
        <v>50</v>
      </c>
      <c r="E26" s="22" t="s">
        <v>242</v>
      </c>
      <c r="F26" s="22" t="s">
        <v>51</v>
      </c>
      <c r="G26" s="22" t="s">
        <v>52</v>
      </c>
      <c r="H26" s="22" t="s">
        <v>53</v>
      </c>
      <c r="I26" s="1"/>
      <c r="J26" s="157" t="s">
        <v>144</v>
      </c>
      <c r="K26" s="157"/>
      <c r="L26" s="157" t="s">
        <v>145</v>
      </c>
      <c r="M26" s="157"/>
      <c r="N26" s="157" t="s">
        <v>187</v>
      </c>
      <c r="O26" s="157"/>
      <c r="P26" s="157" t="s">
        <v>146</v>
      </c>
      <c r="Q26" s="157"/>
      <c r="R26" s="157" t="s">
        <v>45</v>
      </c>
      <c r="S26" s="157"/>
      <c r="T26" s="157" t="s">
        <v>64</v>
      </c>
      <c r="U26" s="157"/>
      <c r="V26" s="158"/>
      <c r="W26" s="158"/>
      <c r="X26" s="158"/>
      <c r="Y26" s="158"/>
    </row>
    <row r="27" spans="1:25" ht="15.75">
      <c r="A27" s="23" t="s">
        <v>3</v>
      </c>
      <c r="B27" s="25">
        <v>5</v>
      </c>
      <c r="C27" s="25">
        <v>4</v>
      </c>
      <c r="D27" s="25">
        <v>1</v>
      </c>
      <c r="E27" s="25">
        <f t="shared" ref="E27:E32" si="5">C27*6</f>
        <v>24</v>
      </c>
      <c r="F27" s="25">
        <v>7</v>
      </c>
      <c r="G27" s="25">
        <v>12</v>
      </c>
      <c r="H27" s="25">
        <f t="shared" ref="H27:H32" si="6">E27+F27+G27</f>
        <v>43</v>
      </c>
      <c r="I27" s="1"/>
      <c r="J27" s="25">
        <v>1</v>
      </c>
      <c r="K27" s="25">
        <v>2</v>
      </c>
      <c r="L27" s="25">
        <v>2</v>
      </c>
      <c r="M27" s="25">
        <v>3</v>
      </c>
      <c r="N27" s="25">
        <v>1</v>
      </c>
      <c r="O27" s="25">
        <v>1</v>
      </c>
      <c r="P27" s="25">
        <v>2</v>
      </c>
      <c r="Q27" s="25">
        <v>2</v>
      </c>
      <c r="R27" s="25">
        <v>2</v>
      </c>
      <c r="S27" s="25">
        <v>1</v>
      </c>
      <c r="T27" s="25">
        <v>2</v>
      </c>
      <c r="U27" s="25">
        <v>3</v>
      </c>
      <c r="V27" s="26"/>
      <c r="W27" s="26"/>
      <c r="X27" s="26"/>
      <c r="Y27" s="26"/>
    </row>
    <row r="28" spans="1:25" ht="15.75">
      <c r="A28" s="23" t="s">
        <v>59</v>
      </c>
      <c r="B28" s="25">
        <v>5</v>
      </c>
      <c r="C28" s="25">
        <v>3</v>
      </c>
      <c r="D28" s="25">
        <v>2</v>
      </c>
      <c r="E28" s="25">
        <f t="shared" si="5"/>
        <v>18</v>
      </c>
      <c r="F28" s="25">
        <v>8</v>
      </c>
      <c r="G28" s="25">
        <v>9</v>
      </c>
      <c r="H28" s="25">
        <f t="shared" si="6"/>
        <v>35</v>
      </c>
      <c r="I28" s="1"/>
      <c r="J28" s="25">
        <v>1</v>
      </c>
      <c r="K28" s="25">
        <v>3</v>
      </c>
      <c r="L28" s="25">
        <v>3</v>
      </c>
      <c r="M28" s="25">
        <v>3</v>
      </c>
      <c r="N28" s="25">
        <v>0</v>
      </c>
      <c r="O28" s="25">
        <v>0</v>
      </c>
      <c r="P28" s="25">
        <v>1</v>
      </c>
      <c r="Q28" s="25">
        <v>0</v>
      </c>
      <c r="R28" s="25">
        <v>0</v>
      </c>
      <c r="S28" s="25">
        <v>2</v>
      </c>
      <c r="T28" s="25">
        <v>3</v>
      </c>
      <c r="U28" s="25">
        <v>3</v>
      </c>
      <c r="V28" s="25"/>
      <c r="W28" s="25"/>
      <c r="X28" s="21"/>
      <c r="Y28" s="21"/>
    </row>
    <row r="29" spans="1:25" ht="15.75">
      <c r="A29" s="23" t="s">
        <v>159</v>
      </c>
      <c r="B29" s="25">
        <v>5</v>
      </c>
      <c r="C29" s="25">
        <v>1</v>
      </c>
      <c r="D29" s="25">
        <v>4</v>
      </c>
      <c r="E29" s="25">
        <f t="shared" si="5"/>
        <v>6</v>
      </c>
      <c r="F29" s="25">
        <v>3</v>
      </c>
      <c r="G29" s="25">
        <v>5</v>
      </c>
      <c r="H29" s="25">
        <f t="shared" si="6"/>
        <v>14</v>
      </c>
      <c r="I29" s="1"/>
      <c r="J29" s="25">
        <v>2</v>
      </c>
      <c r="K29" s="25">
        <v>2</v>
      </c>
      <c r="L29" s="25">
        <v>3</v>
      </c>
      <c r="M29" s="25">
        <v>2</v>
      </c>
      <c r="N29" s="25">
        <v>1</v>
      </c>
      <c r="O29" s="25">
        <v>2</v>
      </c>
      <c r="P29" s="25">
        <v>2</v>
      </c>
      <c r="Q29" s="25">
        <v>2</v>
      </c>
      <c r="R29" s="25">
        <v>2</v>
      </c>
      <c r="S29" s="25">
        <v>3</v>
      </c>
      <c r="T29" s="25">
        <v>1</v>
      </c>
      <c r="U29" s="25">
        <v>3</v>
      </c>
      <c r="V29" s="25"/>
      <c r="W29" s="25"/>
      <c r="X29" s="21"/>
      <c r="Y29" s="21"/>
    </row>
    <row r="30" spans="1:25" ht="15.75">
      <c r="A30" s="23" t="s">
        <v>88</v>
      </c>
      <c r="B30" s="25">
        <v>5</v>
      </c>
      <c r="C30" s="25">
        <v>3</v>
      </c>
      <c r="D30" s="25">
        <v>2</v>
      </c>
      <c r="E30" s="25">
        <f t="shared" si="5"/>
        <v>18</v>
      </c>
      <c r="F30" s="25">
        <v>7</v>
      </c>
      <c r="G30" s="25">
        <v>9</v>
      </c>
      <c r="H30" s="25">
        <f t="shared" si="6"/>
        <v>34</v>
      </c>
      <c r="I30" s="1"/>
      <c r="J30" s="25">
        <v>2</v>
      </c>
      <c r="K30" s="25">
        <v>3</v>
      </c>
      <c r="L30" s="25">
        <v>0</v>
      </c>
      <c r="M30" s="25">
        <v>0</v>
      </c>
      <c r="N30" s="25">
        <v>0</v>
      </c>
      <c r="O30" s="25">
        <v>1</v>
      </c>
      <c r="P30" s="25">
        <v>1</v>
      </c>
      <c r="Q30" s="25">
        <v>2</v>
      </c>
      <c r="R30" s="25">
        <v>1</v>
      </c>
      <c r="S30" s="25">
        <v>2</v>
      </c>
      <c r="T30" s="25">
        <v>2</v>
      </c>
      <c r="U30" s="25">
        <v>3</v>
      </c>
      <c r="V30" s="25"/>
      <c r="W30" s="25"/>
      <c r="X30" s="21"/>
      <c r="Y30" s="21"/>
    </row>
    <row r="31" spans="1:25" ht="15.75">
      <c r="A31" s="23" t="s">
        <v>62</v>
      </c>
      <c r="B31" s="25">
        <v>5</v>
      </c>
      <c r="C31" s="25">
        <v>2</v>
      </c>
      <c r="D31" s="25">
        <v>3</v>
      </c>
      <c r="E31" s="25">
        <f t="shared" si="5"/>
        <v>12</v>
      </c>
      <c r="F31" s="25">
        <v>6</v>
      </c>
      <c r="G31" s="25">
        <v>9</v>
      </c>
      <c r="H31" s="25">
        <f t="shared" si="6"/>
        <v>27</v>
      </c>
      <c r="I31" s="1"/>
      <c r="J31" s="25">
        <v>1</v>
      </c>
      <c r="K31" s="25">
        <v>2</v>
      </c>
      <c r="L31" s="25">
        <v>0</v>
      </c>
      <c r="M31" s="25">
        <v>1</v>
      </c>
      <c r="N31" s="25">
        <v>1</v>
      </c>
      <c r="O31" s="25">
        <v>1</v>
      </c>
      <c r="P31" s="25">
        <v>1</v>
      </c>
      <c r="Q31" s="25">
        <v>3</v>
      </c>
      <c r="R31" s="25">
        <v>1</v>
      </c>
      <c r="S31" s="25">
        <v>1</v>
      </c>
      <c r="T31" s="25">
        <v>1</v>
      </c>
      <c r="U31" s="25">
        <v>1</v>
      </c>
      <c r="V31" s="25"/>
      <c r="W31" s="25"/>
      <c r="X31" s="21"/>
      <c r="Y31" s="21"/>
    </row>
    <row r="32" spans="1:25" ht="15.75">
      <c r="A32" s="23" t="s">
        <v>63</v>
      </c>
      <c r="B32" s="25">
        <v>5</v>
      </c>
      <c r="C32" s="25">
        <v>2</v>
      </c>
      <c r="D32" s="25">
        <v>3</v>
      </c>
      <c r="E32" s="25">
        <f t="shared" si="5"/>
        <v>12</v>
      </c>
      <c r="F32" s="25">
        <v>9</v>
      </c>
      <c r="G32" s="25">
        <v>13</v>
      </c>
      <c r="H32" s="25">
        <f t="shared" si="6"/>
        <v>34</v>
      </c>
      <c r="I32" s="1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1"/>
      <c r="Y32" s="21"/>
    </row>
    <row r="33" spans="1:25" ht="16.5" thickBot="1">
      <c r="A33" s="23"/>
      <c r="B33" s="25"/>
      <c r="C33" s="25"/>
      <c r="D33" s="25"/>
      <c r="E33" s="25"/>
      <c r="F33" s="25"/>
      <c r="G33" s="25"/>
      <c r="H33" s="25"/>
      <c r="I33" s="1"/>
      <c r="J33" s="27">
        <f t="shared" ref="J33:Y33" si="7">SUM(J27:J32)</f>
        <v>7</v>
      </c>
      <c r="K33" s="27">
        <f t="shared" si="7"/>
        <v>12</v>
      </c>
      <c r="L33" s="27">
        <f t="shared" si="7"/>
        <v>8</v>
      </c>
      <c r="M33" s="27">
        <f t="shared" si="7"/>
        <v>9</v>
      </c>
      <c r="N33" s="27">
        <f t="shared" si="7"/>
        <v>3</v>
      </c>
      <c r="O33" s="27">
        <f t="shared" si="7"/>
        <v>5</v>
      </c>
      <c r="P33" s="27">
        <f t="shared" si="7"/>
        <v>7</v>
      </c>
      <c r="Q33" s="27">
        <f t="shared" si="7"/>
        <v>9</v>
      </c>
      <c r="R33" s="27">
        <f t="shared" si="7"/>
        <v>6</v>
      </c>
      <c r="S33" s="27">
        <f t="shared" si="7"/>
        <v>9</v>
      </c>
      <c r="T33" s="27">
        <f t="shared" si="7"/>
        <v>9</v>
      </c>
      <c r="U33" s="27">
        <f t="shared" si="7"/>
        <v>13</v>
      </c>
      <c r="V33" s="27">
        <f t="shared" si="7"/>
        <v>0</v>
      </c>
      <c r="W33" s="27">
        <f t="shared" si="7"/>
        <v>0</v>
      </c>
      <c r="X33" s="27">
        <f t="shared" si="7"/>
        <v>0</v>
      </c>
      <c r="Y33" s="27">
        <f t="shared" si="7"/>
        <v>0</v>
      </c>
    </row>
    <row r="34" spans="1:25" ht="16.5" thickTop="1">
      <c r="A34" s="23"/>
      <c r="B34" s="25"/>
      <c r="C34" s="25"/>
      <c r="D34" s="25"/>
      <c r="E34" s="25"/>
      <c r="F34" s="25"/>
      <c r="G34" s="25"/>
      <c r="H34" s="25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5" ht="15.75">
      <c r="A35" s="23" t="s">
        <v>65</v>
      </c>
      <c r="B35" s="25"/>
      <c r="C35" s="25"/>
      <c r="D35" s="25"/>
      <c r="E35" s="25"/>
      <c r="F35" s="25"/>
      <c r="G35" s="25"/>
      <c r="H35" s="25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5" ht="15.75">
      <c r="A36" s="23"/>
      <c r="B36" s="25"/>
      <c r="C36" s="25"/>
      <c r="D36" s="25"/>
      <c r="E36" s="25"/>
      <c r="F36" s="25"/>
      <c r="G36" s="25"/>
      <c r="H36" s="2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5" ht="15.75">
      <c r="A37" s="23"/>
      <c r="B37" s="22" t="s">
        <v>48</v>
      </c>
      <c r="C37" s="22" t="s">
        <v>49</v>
      </c>
      <c r="D37" s="22" t="s">
        <v>50</v>
      </c>
      <c r="E37" s="22" t="s">
        <v>242</v>
      </c>
      <c r="F37" s="22" t="s">
        <v>51</v>
      </c>
      <c r="G37" s="22" t="s">
        <v>52</v>
      </c>
      <c r="H37" s="22" t="s">
        <v>53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5" ht="15.75">
      <c r="A38" s="23" t="s">
        <v>3</v>
      </c>
      <c r="B38" s="25">
        <v>5</v>
      </c>
      <c r="C38" s="25">
        <v>4</v>
      </c>
      <c r="D38" s="25">
        <v>1</v>
      </c>
      <c r="E38" s="25">
        <f t="shared" ref="E38:E43" si="8">C38*6</f>
        <v>24</v>
      </c>
      <c r="F38" s="25">
        <v>7</v>
      </c>
      <c r="G38" s="25">
        <v>12</v>
      </c>
      <c r="H38" s="25">
        <f t="shared" ref="H38:H43" si="9">E38+F38+G38</f>
        <v>43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5" ht="15.75">
      <c r="A39" s="23" t="s">
        <v>59</v>
      </c>
      <c r="B39" s="25">
        <v>5</v>
      </c>
      <c r="C39" s="25">
        <v>3</v>
      </c>
      <c r="D39" s="25">
        <v>2</v>
      </c>
      <c r="E39" s="25">
        <f t="shared" si="8"/>
        <v>18</v>
      </c>
      <c r="F39" s="25">
        <v>8</v>
      </c>
      <c r="G39" s="25">
        <v>9</v>
      </c>
      <c r="H39" s="25">
        <f t="shared" si="9"/>
        <v>35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5" ht="15.75">
      <c r="A40" s="23" t="s">
        <v>88</v>
      </c>
      <c r="B40" s="25">
        <v>5</v>
      </c>
      <c r="C40" s="25">
        <v>3</v>
      </c>
      <c r="D40" s="25">
        <v>2</v>
      </c>
      <c r="E40" s="25">
        <f t="shared" si="8"/>
        <v>18</v>
      </c>
      <c r="F40" s="25">
        <v>7</v>
      </c>
      <c r="G40" s="25">
        <v>9</v>
      </c>
      <c r="H40" s="25">
        <f t="shared" si="9"/>
        <v>34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5" ht="15.75">
      <c r="A41" s="23" t="s">
        <v>63</v>
      </c>
      <c r="B41" s="25">
        <v>5</v>
      </c>
      <c r="C41" s="25">
        <v>2</v>
      </c>
      <c r="D41" s="25">
        <v>3</v>
      </c>
      <c r="E41" s="25">
        <f t="shared" si="8"/>
        <v>12</v>
      </c>
      <c r="F41" s="25">
        <v>9</v>
      </c>
      <c r="G41" s="25">
        <v>13</v>
      </c>
      <c r="H41" s="25">
        <f t="shared" si="9"/>
        <v>34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5" ht="15.75">
      <c r="A42" s="23" t="s">
        <v>62</v>
      </c>
      <c r="B42" s="25">
        <v>5</v>
      </c>
      <c r="C42" s="25">
        <v>2</v>
      </c>
      <c r="D42" s="25">
        <v>3</v>
      </c>
      <c r="E42" s="25">
        <f t="shared" si="8"/>
        <v>12</v>
      </c>
      <c r="F42" s="25">
        <v>6</v>
      </c>
      <c r="G42" s="25">
        <v>9</v>
      </c>
      <c r="H42" s="25">
        <f t="shared" si="9"/>
        <v>27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5" ht="15.75">
      <c r="A43" s="23" t="s">
        <v>159</v>
      </c>
      <c r="B43" s="25">
        <v>5</v>
      </c>
      <c r="C43" s="25">
        <v>1</v>
      </c>
      <c r="D43" s="25">
        <v>4</v>
      </c>
      <c r="E43" s="25">
        <f t="shared" si="8"/>
        <v>6</v>
      </c>
      <c r="F43" s="25">
        <v>3</v>
      </c>
      <c r="G43" s="25">
        <v>5</v>
      </c>
      <c r="H43" s="25">
        <f t="shared" si="9"/>
        <v>14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5" ht="15.75">
      <c r="A44" s="23"/>
      <c r="B44" s="25"/>
      <c r="C44" s="25"/>
      <c r="D44" s="25"/>
      <c r="E44" s="25"/>
      <c r="F44" s="25"/>
      <c r="G44" s="25"/>
      <c r="H44" s="25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5" ht="15.75">
      <c r="A45" s="23"/>
      <c r="B45" s="25"/>
      <c r="C45" s="25"/>
      <c r="D45" s="25"/>
      <c r="E45" s="25"/>
      <c r="F45" s="25"/>
      <c r="G45" s="25"/>
      <c r="H45" s="25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5" ht="15.75">
      <c r="A46" s="23"/>
      <c r="B46" s="25"/>
      <c r="C46" s="25"/>
      <c r="D46" s="25"/>
      <c r="E46" s="25"/>
      <c r="F46" s="25"/>
      <c r="G46" s="25"/>
      <c r="H46" s="25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5" ht="15.75">
      <c r="A47" s="23"/>
      <c r="B47" s="25"/>
      <c r="C47" s="25"/>
      <c r="D47" s="25"/>
      <c r="E47" s="25"/>
      <c r="F47" s="25"/>
      <c r="G47" s="25"/>
      <c r="H47" s="25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5" ht="15.75">
      <c r="A48" s="23"/>
      <c r="B48" s="25"/>
      <c r="C48" s="25"/>
      <c r="D48" s="25"/>
      <c r="E48" s="25"/>
      <c r="F48" s="25"/>
      <c r="G48" s="25"/>
      <c r="H48" s="25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5.75">
      <c r="A49" s="23"/>
      <c r="B49" s="25"/>
      <c r="C49" s="25"/>
      <c r="D49" s="25"/>
      <c r="E49" s="25"/>
      <c r="F49" s="25"/>
      <c r="G49" s="25"/>
      <c r="H49" s="25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5.75">
      <c r="A50" s="23"/>
      <c r="B50" s="25"/>
      <c r="C50" s="25"/>
      <c r="D50" s="25"/>
      <c r="E50" s="25"/>
      <c r="F50" s="25"/>
      <c r="G50" s="25"/>
      <c r="H50" s="25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5.75">
      <c r="A51" s="23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5.75">
      <c r="A52" s="23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5.75">
      <c r="A53" s="23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5.7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5.7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5.7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5.7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5.7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</sheetData>
  <mergeCells count="16">
    <mergeCell ref="X26:Y26"/>
    <mergeCell ref="X3:Y3"/>
    <mergeCell ref="J26:K26"/>
    <mergeCell ref="L26:M26"/>
    <mergeCell ref="N26:O26"/>
    <mergeCell ref="P26:Q26"/>
    <mergeCell ref="R26:S26"/>
    <mergeCell ref="T26:U26"/>
    <mergeCell ref="V26:W26"/>
    <mergeCell ref="R3:S3"/>
    <mergeCell ref="V3:W3"/>
    <mergeCell ref="J3:K3"/>
    <mergeCell ref="L3:M3"/>
    <mergeCell ref="N3:O3"/>
    <mergeCell ref="P3:Q3"/>
    <mergeCell ref="T3:U3"/>
  </mergeCells>
  <phoneticPr fontId="0" type="noConversion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N307"/>
  <sheetViews>
    <sheetView workbookViewId="0">
      <selection activeCell="B76" sqref="B76"/>
    </sheetView>
  </sheetViews>
  <sheetFormatPr defaultRowHeight="15"/>
  <cols>
    <col min="1" max="2" width="20.7109375" customWidth="1"/>
    <col min="8" max="9" width="20.7109375" customWidth="1"/>
  </cols>
  <sheetData>
    <row r="1" spans="1:14" ht="18.75">
      <c r="A1" s="159" t="s">
        <v>85</v>
      </c>
      <c r="B1" s="159"/>
      <c r="C1" s="159"/>
      <c r="D1" s="159"/>
      <c r="E1" s="159"/>
      <c r="F1" s="159"/>
      <c r="G1" s="159"/>
      <c r="H1" s="159" t="s">
        <v>86</v>
      </c>
      <c r="I1" s="159"/>
      <c r="J1" s="159"/>
      <c r="K1" s="159"/>
      <c r="L1" s="159"/>
      <c r="M1" s="159"/>
      <c r="N1" s="159"/>
    </row>
    <row r="2" spans="1:14" ht="15.7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15.75">
      <c r="A3" s="23" t="s">
        <v>66</v>
      </c>
      <c r="B3" s="1"/>
      <c r="C3" s="1"/>
      <c r="D3" s="1"/>
      <c r="E3" s="1"/>
      <c r="F3" s="1"/>
      <c r="G3" s="1"/>
      <c r="H3" s="23" t="s">
        <v>66</v>
      </c>
      <c r="I3" s="1"/>
      <c r="J3" s="1"/>
      <c r="K3" s="1"/>
      <c r="L3" s="1"/>
      <c r="M3" s="1"/>
      <c r="N3" s="1"/>
    </row>
    <row r="4" spans="1:14" ht="15.75">
      <c r="A4" s="1"/>
      <c r="B4" s="1"/>
      <c r="C4" s="22" t="s">
        <v>20</v>
      </c>
      <c r="D4" s="22" t="s">
        <v>18</v>
      </c>
      <c r="E4" s="22" t="s">
        <v>19</v>
      </c>
      <c r="F4" s="22" t="s">
        <v>21</v>
      </c>
      <c r="G4" s="22" t="s">
        <v>79</v>
      </c>
      <c r="H4" s="1"/>
      <c r="I4" s="1"/>
      <c r="J4" s="22" t="s">
        <v>34</v>
      </c>
      <c r="K4" s="22" t="s">
        <v>18</v>
      </c>
      <c r="L4" s="22" t="s">
        <v>33</v>
      </c>
      <c r="M4" s="22" t="s">
        <v>87</v>
      </c>
      <c r="N4" s="22" t="s">
        <v>37</v>
      </c>
    </row>
    <row r="5" spans="1:14" ht="15.75">
      <c r="A5" s="1" t="s">
        <v>67</v>
      </c>
      <c r="B5" s="1" t="s">
        <v>9</v>
      </c>
      <c r="C5" s="25">
        <v>7</v>
      </c>
      <c r="D5" s="25">
        <v>147</v>
      </c>
      <c r="E5" s="25">
        <v>3</v>
      </c>
      <c r="F5" s="39">
        <f t="shared" ref="F5:F19" si="0">D5/E5</f>
        <v>49</v>
      </c>
      <c r="G5" s="25">
        <v>9</v>
      </c>
      <c r="H5" s="1" t="s">
        <v>71</v>
      </c>
      <c r="I5" s="1" t="s">
        <v>55</v>
      </c>
      <c r="J5" s="25">
        <v>15</v>
      </c>
      <c r="K5" s="25">
        <v>88</v>
      </c>
      <c r="L5" s="25">
        <v>11</v>
      </c>
      <c r="M5" s="39">
        <f t="shared" ref="M5:M25" si="1">K5/L5</f>
        <v>8</v>
      </c>
      <c r="N5" s="39">
        <f t="shared" ref="N5:N25" si="2">K5/J5</f>
        <v>5.8666666666666663</v>
      </c>
    </row>
    <row r="6" spans="1:14" ht="15.75">
      <c r="A6" s="1" t="s">
        <v>71</v>
      </c>
      <c r="B6" s="1" t="s">
        <v>55</v>
      </c>
      <c r="C6" s="25">
        <v>7</v>
      </c>
      <c r="D6" s="25">
        <v>141</v>
      </c>
      <c r="E6" s="25">
        <v>3</v>
      </c>
      <c r="F6" s="39">
        <f t="shared" si="0"/>
        <v>47</v>
      </c>
      <c r="G6" s="25">
        <v>1</v>
      </c>
      <c r="H6" s="1" t="s">
        <v>109</v>
      </c>
      <c r="I6" s="1" t="s">
        <v>61</v>
      </c>
      <c r="J6" s="25">
        <v>14.5</v>
      </c>
      <c r="K6" s="25">
        <v>149</v>
      </c>
      <c r="L6" s="25">
        <v>10</v>
      </c>
      <c r="M6" s="39">
        <f t="shared" si="1"/>
        <v>14.9</v>
      </c>
      <c r="N6" s="39">
        <f t="shared" si="2"/>
        <v>10.275862068965518</v>
      </c>
    </row>
    <row r="7" spans="1:14" ht="15.75">
      <c r="A7" s="1" t="s">
        <v>113</v>
      </c>
      <c r="B7" s="1" t="s">
        <v>9</v>
      </c>
      <c r="C7" s="25">
        <v>4</v>
      </c>
      <c r="D7" s="25">
        <v>116</v>
      </c>
      <c r="E7" s="25">
        <v>3</v>
      </c>
      <c r="F7" s="39">
        <f t="shared" si="0"/>
        <v>38.666666666666664</v>
      </c>
      <c r="G7" s="25">
        <v>4</v>
      </c>
      <c r="H7" s="1" t="s">
        <v>106</v>
      </c>
      <c r="I7" s="1" t="s">
        <v>61</v>
      </c>
      <c r="J7" s="25">
        <v>14</v>
      </c>
      <c r="K7" s="25">
        <v>90</v>
      </c>
      <c r="L7" s="25">
        <v>8</v>
      </c>
      <c r="M7" s="25">
        <f t="shared" si="1"/>
        <v>11.25</v>
      </c>
      <c r="N7" s="39">
        <f t="shared" si="2"/>
        <v>6.4285714285714288</v>
      </c>
    </row>
    <row r="8" spans="1:14" ht="15.75">
      <c r="A8" s="1" t="s">
        <v>195</v>
      </c>
      <c r="B8" s="1" t="s">
        <v>54</v>
      </c>
      <c r="C8" s="25">
        <v>5</v>
      </c>
      <c r="D8" s="25">
        <v>128</v>
      </c>
      <c r="E8" s="25">
        <v>4</v>
      </c>
      <c r="F8" s="39">
        <f t="shared" si="0"/>
        <v>32</v>
      </c>
      <c r="G8" s="25">
        <v>4</v>
      </c>
      <c r="H8" s="1" t="s">
        <v>68</v>
      </c>
      <c r="I8" s="1" t="s">
        <v>119</v>
      </c>
      <c r="J8" s="25">
        <v>16.670000000000002</v>
      </c>
      <c r="K8" s="25">
        <v>119</v>
      </c>
      <c r="L8" s="25">
        <v>8</v>
      </c>
      <c r="M8" s="39">
        <f t="shared" si="1"/>
        <v>14.875</v>
      </c>
      <c r="N8" s="39">
        <f t="shared" si="2"/>
        <v>7.1385722855428906</v>
      </c>
    </row>
    <row r="9" spans="1:14" ht="15.75">
      <c r="A9" s="1" t="s">
        <v>97</v>
      </c>
      <c r="B9" s="1" t="s">
        <v>40</v>
      </c>
      <c r="C9" s="25">
        <v>4</v>
      </c>
      <c r="D9" s="25">
        <v>89</v>
      </c>
      <c r="E9" s="25">
        <v>3</v>
      </c>
      <c r="F9" s="39">
        <f t="shared" si="0"/>
        <v>29.666666666666668</v>
      </c>
      <c r="G9" s="25">
        <v>0</v>
      </c>
      <c r="H9" s="1" t="s">
        <v>197</v>
      </c>
      <c r="I9" s="1" t="s">
        <v>9</v>
      </c>
      <c r="J9" s="25">
        <v>17.5</v>
      </c>
      <c r="K9" s="25">
        <v>142</v>
      </c>
      <c r="L9" s="25">
        <v>8</v>
      </c>
      <c r="M9" s="39">
        <f t="shared" si="1"/>
        <v>17.75</v>
      </c>
      <c r="N9" s="39">
        <f t="shared" si="2"/>
        <v>8.1142857142857139</v>
      </c>
    </row>
    <row r="10" spans="1:14" ht="15.75">
      <c r="A10" s="1" t="s">
        <v>70</v>
      </c>
      <c r="B10" s="1" t="s">
        <v>55</v>
      </c>
      <c r="C10" s="25">
        <v>8</v>
      </c>
      <c r="D10" s="25">
        <v>137</v>
      </c>
      <c r="E10" s="25">
        <v>5</v>
      </c>
      <c r="F10" s="39">
        <f t="shared" si="0"/>
        <v>27.4</v>
      </c>
      <c r="G10" s="25">
        <v>9</v>
      </c>
      <c r="H10" s="1" t="s">
        <v>78</v>
      </c>
      <c r="I10" s="1" t="s">
        <v>9</v>
      </c>
      <c r="J10" s="25">
        <v>17</v>
      </c>
      <c r="K10" s="25">
        <v>142</v>
      </c>
      <c r="L10" s="25">
        <v>8</v>
      </c>
      <c r="M10" s="39">
        <f t="shared" si="1"/>
        <v>17.75</v>
      </c>
      <c r="N10" s="39">
        <f t="shared" si="2"/>
        <v>8.3529411764705888</v>
      </c>
    </row>
    <row r="11" spans="1:14" ht="15.75">
      <c r="A11" s="1" t="s">
        <v>73</v>
      </c>
      <c r="B11" s="1" t="s">
        <v>54</v>
      </c>
      <c r="C11" s="25">
        <v>7</v>
      </c>
      <c r="D11" s="25">
        <v>136</v>
      </c>
      <c r="E11" s="25">
        <v>5</v>
      </c>
      <c r="F11" s="39">
        <f t="shared" si="0"/>
        <v>27.2</v>
      </c>
      <c r="G11" s="25">
        <v>13</v>
      </c>
      <c r="H11" s="1" t="s">
        <v>113</v>
      </c>
      <c r="I11" s="1" t="s">
        <v>9</v>
      </c>
      <c r="J11" s="25">
        <v>6.67</v>
      </c>
      <c r="K11" s="25">
        <v>55</v>
      </c>
      <c r="L11" s="25">
        <v>6</v>
      </c>
      <c r="M11" s="39">
        <f t="shared" si="1"/>
        <v>9.1666666666666661</v>
      </c>
      <c r="N11" s="39">
        <f t="shared" si="2"/>
        <v>8.2458770614692654</v>
      </c>
    </row>
    <row r="12" spans="1:14" ht="15.75">
      <c r="A12" s="1" t="s">
        <v>109</v>
      </c>
      <c r="B12" s="1" t="s">
        <v>61</v>
      </c>
      <c r="C12" s="25">
        <v>9</v>
      </c>
      <c r="D12" s="25">
        <v>178</v>
      </c>
      <c r="E12" s="25">
        <v>7</v>
      </c>
      <c r="F12" s="39">
        <f t="shared" si="0"/>
        <v>25.428571428571427</v>
      </c>
      <c r="G12" s="25">
        <v>9</v>
      </c>
      <c r="H12" s="1" t="s">
        <v>93</v>
      </c>
      <c r="I12" s="1" t="s">
        <v>60</v>
      </c>
      <c r="J12" s="25">
        <v>10</v>
      </c>
      <c r="K12" s="25">
        <v>107</v>
      </c>
      <c r="L12" s="25">
        <v>6</v>
      </c>
      <c r="M12" s="39">
        <f t="shared" si="1"/>
        <v>17.833333333333332</v>
      </c>
      <c r="N12" s="39">
        <f t="shared" si="2"/>
        <v>10.7</v>
      </c>
    </row>
    <row r="13" spans="1:14" ht="15.75">
      <c r="A13" s="1" t="s">
        <v>197</v>
      </c>
      <c r="B13" s="1" t="s">
        <v>9</v>
      </c>
      <c r="C13" s="25">
        <v>9</v>
      </c>
      <c r="D13" s="25">
        <v>111</v>
      </c>
      <c r="E13" s="25">
        <v>5</v>
      </c>
      <c r="F13" s="39">
        <f t="shared" si="0"/>
        <v>22.2</v>
      </c>
      <c r="G13" s="25">
        <v>3</v>
      </c>
      <c r="H13" s="1" t="s">
        <v>114</v>
      </c>
      <c r="I13" s="1" t="s">
        <v>56</v>
      </c>
      <c r="J13" s="25">
        <v>12</v>
      </c>
      <c r="K13" s="25">
        <v>123</v>
      </c>
      <c r="L13" s="25">
        <v>6</v>
      </c>
      <c r="M13" s="39">
        <f t="shared" si="1"/>
        <v>20.5</v>
      </c>
      <c r="N13" s="39">
        <f t="shared" si="2"/>
        <v>10.25</v>
      </c>
    </row>
    <row r="14" spans="1:14" ht="15.75">
      <c r="A14" s="1" t="s">
        <v>72</v>
      </c>
      <c r="B14" s="1" t="s">
        <v>55</v>
      </c>
      <c r="C14" s="25">
        <v>6</v>
      </c>
      <c r="D14" s="25">
        <v>85</v>
      </c>
      <c r="E14" s="25">
        <v>4</v>
      </c>
      <c r="F14" s="39">
        <f t="shared" si="0"/>
        <v>21.25</v>
      </c>
      <c r="G14" s="25">
        <v>6</v>
      </c>
      <c r="H14" s="1" t="s">
        <v>67</v>
      </c>
      <c r="I14" s="1" t="s">
        <v>9</v>
      </c>
      <c r="J14" s="25">
        <v>11.33</v>
      </c>
      <c r="K14" s="25">
        <v>44</v>
      </c>
      <c r="L14" s="25">
        <v>5</v>
      </c>
      <c r="M14" s="39">
        <f t="shared" si="1"/>
        <v>8.8000000000000007</v>
      </c>
      <c r="N14" s="39">
        <f t="shared" si="2"/>
        <v>3.883495145631068</v>
      </c>
    </row>
    <row r="15" spans="1:14" ht="15.75">
      <c r="A15" s="1" t="s">
        <v>91</v>
      </c>
      <c r="B15" s="1" t="s">
        <v>60</v>
      </c>
      <c r="C15" s="25">
        <v>4</v>
      </c>
      <c r="D15" s="25">
        <v>84</v>
      </c>
      <c r="E15" s="25">
        <v>4</v>
      </c>
      <c r="F15" s="39">
        <f t="shared" si="0"/>
        <v>21</v>
      </c>
      <c r="G15" s="25">
        <v>1</v>
      </c>
      <c r="H15" s="1" t="s">
        <v>196</v>
      </c>
      <c r="I15" s="1" t="s">
        <v>55</v>
      </c>
      <c r="J15" s="25">
        <v>10</v>
      </c>
      <c r="K15" s="25">
        <v>77</v>
      </c>
      <c r="L15" s="25">
        <v>5</v>
      </c>
      <c r="M15" s="39">
        <f t="shared" si="1"/>
        <v>15.4</v>
      </c>
      <c r="N15" s="39">
        <f t="shared" si="2"/>
        <v>7.7</v>
      </c>
    </row>
    <row r="16" spans="1:14" ht="15.75">
      <c r="A16" s="1" t="s">
        <v>78</v>
      </c>
      <c r="B16" s="1" t="s">
        <v>9</v>
      </c>
      <c r="C16" s="25">
        <v>9</v>
      </c>
      <c r="D16" s="25">
        <v>110</v>
      </c>
      <c r="E16" s="25">
        <v>6</v>
      </c>
      <c r="F16" s="39">
        <f t="shared" si="0"/>
        <v>18.333333333333332</v>
      </c>
      <c r="G16" s="25">
        <v>4</v>
      </c>
      <c r="H16" s="1" t="s">
        <v>101</v>
      </c>
      <c r="I16" s="1" t="s">
        <v>54</v>
      </c>
      <c r="J16" s="25">
        <v>12.67</v>
      </c>
      <c r="K16" s="25">
        <v>115</v>
      </c>
      <c r="L16" s="25">
        <v>5</v>
      </c>
      <c r="M16" s="39">
        <f t="shared" si="1"/>
        <v>23</v>
      </c>
      <c r="N16" s="39">
        <f t="shared" si="2"/>
        <v>9.0765588003157056</v>
      </c>
    </row>
    <row r="17" spans="1:14" ht="15.75">
      <c r="A17" s="1" t="s">
        <v>102</v>
      </c>
      <c r="B17" s="1" t="s">
        <v>54</v>
      </c>
      <c r="C17" s="25">
        <v>7</v>
      </c>
      <c r="D17" s="25">
        <v>107</v>
      </c>
      <c r="E17" s="25">
        <v>6</v>
      </c>
      <c r="F17" s="39">
        <f t="shared" si="0"/>
        <v>17.833333333333332</v>
      </c>
      <c r="G17" s="25">
        <v>4</v>
      </c>
      <c r="H17" s="1" t="s">
        <v>108</v>
      </c>
      <c r="I17" s="1" t="s">
        <v>61</v>
      </c>
      <c r="J17" s="25">
        <v>18</v>
      </c>
      <c r="K17" s="25">
        <v>144</v>
      </c>
      <c r="L17" s="25">
        <v>5</v>
      </c>
      <c r="M17" s="39">
        <f t="shared" si="1"/>
        <v>28.8</v>
      </c>
      <c r="N17" s="39">
        <f t="shared" si="2"/>
        <v>8</v>
      </c>
    </row>
    <row r="18" spans="1:14" ht="15.75">
      <c r="A18" s="1" t="s">
        <v>68</v>
      </c>
      <c r="B18" s="1" t="s">
        <v>119</v>
      </c>
      <c r="C18" s="25">
        <v>9</v>
      </c>
      <c r="D18" s="25">
        <v>160</v>
      </c>
      <c r="E18" s="25">
        <v>9</v>
      </c>
      <c r="F18" s="39">
        <f t="shared" si="0"/>
        <v>17.777777777777779</v>
      </c>
      <c r="G18" s="25">
        <v>10</v>
      </c>
      <c r="H18" s="1" t="s">
        <v>107</v>
      </c>
      <c r="I18" s="1" t="s">
        <v>61</v>
      </c>
      <c r="J18" s="25">
        <v>17</v>
      </c>
      <c r="K18" s="25">
        <v>218</v>
      </c>
      <c r="L18" s="25">
        <v>5</v>
      </c>
      <c r="M18" s="39">
        <f t="shared" si="1"/>
        <v>43.6</v>
      </c>
      <c r="N18" s="39">
        <f t="shared" si="2"/>
        <v>12.823529411764707</v>
      </c>
    </row>
    <row r="19" spans="1:14" ht="15.75">
      <c r="A19" s="1" t="s">
        <v>111</v>
      </c>
      <c r="B19" s="1" t="s">
        <v>9</v>
      </c>
      <c r="C19" s="25">
        <v>9</v>
      </c>
      <c r="D19" s="25">
        <v>122</v>
      </c>
      <c r="E19" s="25">
        <v>8</v>
      </c>
      <c r="F19" s="39">
        <f t="shared" si="0"/>
        <v>15.25</v>
      </c>
      <c r="G19" s="25">
        <v>4</v>
      </c>
      <c r="H19" s="1" t="s">
        <v>195</v>
      </c>
      <c r="I19" s="1" t="s">
        <v>54</v>
      </c>
      <c r="J19" s="25">
        <v>10</v>
      </c>
      <c r="K19" s="25">
        <v>54</v>
      </c>
      <c r="L19" s="25">
        <v>4</v>
      </c>
      <c r="M19" s="39">
        <f t="shared" si="1"/>
        <v>13.5</v>
      </c>
      <c r="N19" s="39">
        <f t="shared" si="2"/>
        <v>5.4</v>
      </c>
    </row>
    <row r="20" spans="1:14" ht="15.75">
      <c r="A20" s="1"/>
      <c r="B20" s="1"/>
      <c r="C20" s="25"/>
      <c r="D20" s="25"/>
      <c r="E20" s="25"/>
      <c r="F20" s="25"/>
      <c r="G20" s="25"/>
      <c r="H20" s="1" t="s">
        <v>76</v>
      </c>
      <c r="I20" s="1" t="s">
        <v>40</v>
      </c>
      <c r="J20" s="25">
        <v>9</v>
      </c>
      <c r="K20" s="25">
        <v>61</v>
      </c>
      <c r="L20" s="25">
        <v>4</v>
      </c>
      <c r="M20" s="39">
        <f t="shared" si="1"/>
        <v>15.25</v>
      </c>
      <c r="N20" s="39">
        <f t="shared" si="2"/>
        <v>6.7777777777777777</v>
      </c>
    </row>
    <row r="21" spans="1:14" ht="15.75">
      <c r="A21" s="23" t="s">
        <v>80</v>
      </c>
      <c r="B21" s="1"/>
      <c r="C21" s="25"/>
      <c r="D21" s="25"/>
      <c r="E21" s="25"/>
      <c r="F21" s="25"/>
      <c r="G21" s="25"/>
      <c r="H21" s="1" t="s">
        <v>91</v>
      </c>
      <c r="I21" s="1" t="s">
        <v>60</v>
      </c>
      <c r="J21" s="25">
        <v>9.67</v>
      </c>
      <c r="K21" s="25">
        <v>65</v>
      </c>
      <c r="L21" s="25">
        <v>4</v>
      </c>
      <c r="M21" s="39">
        <f t="shared" si="1"/>
        <v>16.25</v>
      </c>
      <c r="N21" s="39">
        <f t="shared" si="2"/>
        <v>6.7218200620475699</v>
      </c>
    </row>
    <row r="22" spans="1:14" ht="15.75">
      <c r="A22" s="1" t="s">
        <v>71</v>
      </c>
      <c r="B22" s="1" t="s">
        <v>55</v>
      </c>
      <c r="C22" s="25" t="s">
        <v>285</v>
      </c>
      <c r="D22" s="25">
        <v>29</v>
      </c>
      <c r="E22" s="25" t="s">
        <v>289</v>
      </c>
      <c r="F22" s="25" t="s">
        <v>290</v>
      </c>
      <c r="G22" s="25" t="s">
        <v>286</v>
      </c>
      <c r="H22" s="1" t="s">
        <v>73</v>
      </c>
      <c r="I22" s="1" t="s">
        <v>54</v>
      </c>
      <c r="J22" s="25">
        <v>11.67</v>
      </c>
      <c r="K22" s="25">
        <v>100</v>
      </c>
      <c r="L22" s="25">
        <v>4</v>
      </c>
      <c r="M22" s="39">
        <f t="shared" si="1"/>
        <v>25</v>
      </c>
      <c r="N22" s="39">
        <f t="shared" si="2"/>
        <v>8.5689802913453299</v>
      </c>
    </row>
    <row r="23" spans="1:14" ht="15.75">
      <c r="A23" s="1" t="s">
        <v>109</v>
      </c>
      <c r="B23" s="1" t="s">
        <v>61</v>
      </c>
      <c r="C23" s="25" t="s">
        <v>293</v>
      </c>
      <c r="D23" s="25">
        <v>40</v>
      </c>
      <c r="E23" s="25">
        <v>30</v>
      </c>
      <c r="F23" s="25" t="s">
        <v>285</v>
      </c>
      <c r="G23" s="25"/>
      <c r="H23" s="1" t="s">
        <v>117</v>
      </c>
      <c r="I23" s="1" t="s">
        <v>56</v>
      </c>
      <c r="J23" s="25">
        <v>11.5</v>
      </c>
      <c r="K23" s="25">
        <v>114</v>
      </c>
      <c r="L23" s="25">
        <v>4</v>
      </c>
      <c r="M23" s="39">
        <f t="shared" si="1"/>
        <v>28.5</v>
      </c>
      <c r="N23" s="39">
        <f t="shared" si="2"/>
        <v>9.9130434782608692</v>
      </c>
    </row>
    <row r="24" spans="1:14" ht="15.75">
      <c r="A24" s="1" t="s">
        <v>67</v>
      </c>
      <c r="B24" s="1" t="s">
        <v>9</v>
      </c>
      <c r="C24" s="25" t="s">
        <v>294</v>
      </c>
      <c r="D24" s="25" t="s">
        <v>285</v>
      </c>
      <c r="E24" s="25" t="s">
        <v>286</v>
      </c>
      <c r="F24" s="25" t="s">
        <v>286</v>
      </c>
      <c r="G24" s="25"/>
      <c r="H24" s="1" t="s">
        <v>74</v>
      </c>
      <c r="I24" s="1" t="s">
        <v>40</v>
      </c>
      <c r="J24" s="25">
        <v>12</v>
      </c>
      <c r="K24" s="25">
        <v>118</v>
      </c>
      <c r="L24" s="25">
        <v>4</v>
      </c>
      <c r="M24" s="39">
        <f t="shared" si="1"/>
        <v>29.5</v>
      </c>
      <c r="N24" s="39">
        <f t="shared" si="2"/>
        <v>9.8333333333333339</v>
      </c>
    </row>
    <row r="25" spans="1:14" ht="15.75">
      <c r="A25" s="1" t="s">
        <v>68</v>
      </c>
      <c r="B25" s="1" t="s">
        <v>9</v>
      </c>
      <c r="C25" s="25">
        <v>30</v>
      </c>
      <c r="D25" s="25">
        <v>22</v>
      </c>
      <c r="E25" s="25">
        <v>22</v>
      </c>
      <c r="F25" s="25">
        <v>22</v>
      </c>
      <c r="G25" s="25"/>
      <c r="H25" s="1" t="s">
        <v>104</v>
      </c>
      <c r="I25" s="1" t="s">
        <v>55</v>
      </c>
      <c r="J25" s="25">
        <v>14</v>
      </c>
      <c r="K25" s="25">
        <v>144</v>
      </c>
      <c r="L25" s="25">
        <v>4</v>
      </c>
      <c r="M25" s="39">
        <f t="shared" si="1"/>
        <v>36</v>
      </c>
      <c r="N25" s="39">
        <f t="shared" si="2"/>
        <v>10.285714285714286</v>
      </c>
    </row>
    <row r="26" spans="1:14" ht="15.75">
      <c r="A26" s="1" t="s">
        <v>73</v>
      </c>
      <c r="B26" s="1" t="s">
        <v>54</v>
      </c>
      <c r="C26" s="25" t="s">
        <v>285</v>
      </c>
      <c r="D26" s="25">
        <v>27</v>
      </c>
      <c r="E26" s="25">
        <v>26</v>
      </c>
      <c r="F26" s="25" t="s">
        <v>286</v>
      </c>
      <c r="G26" s="25"/>
      <c r="J26" s="1"/>
      <c r="K26" s="1"/>
      <c r="L26" s="1"/>
      <c r="M26" s="1"/>
      <c r="N26" s="1"/>
    </row>
    <row r="27" spans="1:14" ht="15.75">
      <c r="A27" s="1" t="s">
        <v>70</v>
      </c>
      <c r="B27" s="1" t="s">
        <v>55</v>
      </c>
      <c r="C27" s="25">
        <v>28</v>
      </c>
      <c r="D27" s="25" t="s">
        <v>291</v>
      </c>
      <c r="E27" s="25" t="s">
        <v>292</v>
      </c>
      <c r="F27" s="25">
        <v>23</v>
      </c>
      <c r="G27" s="25"/>
    </row>
    <row r="28" spans="1:14" ht="18.75">
      <c r="A28" s="1" t="s">
        <v>113</v>
      </c>
      <c r="B28" s="1" t="s">
        <v>9</v>
      </c>
      <c r="C28" s="25">
        <v>39</v>
      </c>
      <c r="D28" s="25" t="s">
        <v>284</v>
      </c>
      <c r="E28" s="25">
        <v>33</v>
      </c>
      <c r="F28" s="25"/>
      <c r="G28" s="25"/>
      <c r="H28" s="159" t="s">
        <v>86</v>
      </c>
      <c r="I28" s="159"/>
      <c r="J28" s="159"/>
      <c r="K28" s="159"/>
      <c r="L28" s="159"/>
      <c r="M28" s="159"/>
      <c r="N28" s="159"/>
    </row>
    <row r="29" spans="1:14" ht="15.75">
      <c r="A29" s="1" t="s">
        <v>97</v>
      </c>
      <c r="B29" s="1" t="s">
        <v>40</v>
      </c>
      <c r="C29" s="25" t="s">
        <v>284</v>
      </c>
      <c r="D29" s="25">
        <v>29</v>
      </c>
      <c r="E29" s="25">
        <v>24</v>
      </c>
      <c r="F29" s="25"/>
      <c r="G29" s="25"/>
      <c r="H29" s="1"/>
      <c r="I29" s="1"/>
      <c r="J29" s="1"/>
      <c r="K29" s="1"/>
      <c r="L29" s="1"/>
      <c r="M29" s="1"/>
      <c r="N29" s="1"/>
    </row>
    <row r="30" spans="1:14" ht="15.75">
      <c r="A30" s="1" t="s">
        <v>195</v>
      </c>
      <c r="B30" s="1" t="s">
        <v>54</v>
      </c>
      <c r="C30" s="25">
        <v>54</v>
      </c>
      <c r="D30" s="25" t="s">
        <v>287</v>
      </c>
      <c r="E30" s="25"/>
      <c r="F30" s="25"/>
      <c r="G30" s="25"/>
      <c r="H30" s="23" t="s">
        <v>65</v>
      </c>
      <c r="I30" s="1"/>
      <c r="J30" s="1"/>
      <c r="K30" s="1"/>
      <c r="L30" s="1"/>
      <c r="M30" s="1"/>
      <c r="N30" s="1"/>
    </row>
    <row r="31" spans="1:14" ht="15.75">
      <c r="A31" s="1" t="s">
        <v>91</v>
      </c>
      <c r="B31" s="1" t="s">
        <v>60</v>
      </c>
      <c r="C31" s="25">
        <v>37</v>
      </c>
      <c r="D31" s="25">
        <v>23</v>
      </c>
      <c r="E31" s="25"/>
      <c r="F31" s="25"/>
      <c r="G31" s="25"/>
      <c r="H31" s="1"/>
      <c r="I31" s="1"/>
      <c r="J31" s="22" t="s">
        <v>34</v>
      </c>
      <c r="K31" s="22" t="s">
        <v>18</v>
      </c>
      <c r="L31" s="22" t="s">
        <v>33</v>
      </c>
      <c r="M31" s="22" t="s">
        <v>87</v>
      </c>
      <c r="N31" s="22" t="s">
        <v>37</v>
      </c>
    </row>
    <row r="32" spans="1:14" ht="15.75">
      <c r="A32" s="1" t="s">
        <v>102</v>
      </c>
      <c r="B32" s="1" t="s">
        <v>54</v>
      </c>
      <c r="C32" s="25">
        <v>35</v>
      </c>
      <c r="D32" s="25">
        <v>25</v>
      </c>
      <c r="E32" s="25"/>
      <c r="F32" s="25"/>
      <c r="G32" s="25"/>
      <c r="H32" t="s">
        <v>24</v>
      </c>
      <c r="I32" s="1" t="s">
        <v>3</v>
      </c>
      <c r="J32" s="25">
        <v>13.33</v>
      </c>
      <c r="K32" s="25">
        <v>69</v>
      </c>
      <c r="L32" s="25">
        <v>9</v>
      </c>
      <c r="M32" s="39">
        <f t="shared" ref="M32:M45" si="3">K32/L32</f>
        <v>7.666666666666667</v>
      </c>
      <c r="N32" s="39">
        <f t="shared" ref="N32:N45" si="4">K32/J32</f>
        <v>5.1762940735183793</v>
      </c>
    </row>
    <row r="33" spans="1:14" ht="15.75">
      <c r="A33" s="1" t="s">
        <v>197</v>
      </c>
      <c r="B33" s="1" t="s">
        <v>9</v>
      </c>
      <c r="C33" s="25" t="s">
        <v>295</v>
      </c>
      <c r="D33" s="25" t="s">
        <v>283</v>
      </c>
      <c r="E33" s="25"/>
      <c r="F33" s="25"/>
      <c r="G33" s="25"/>
      <c r="H33" s="1" t="s">
        <v>182</v>
      </c>
      <c r="I33" s="1" t="s">
        <v>63</v>
      </c>
      <c r="J33" s="25">
        <v>15</v>
      </c>
      <c r="K33" s="25">
        <v>128</v>
      </c>
      <c r="L33" s="25">
        <v>8</v>
      </c>
      <c r="M33" s="39">
        <f t="shared" si="3"/>
        <v>16</v>
      </c>
      <c r="N33" s="39">
        <f t="shared" si="4"/>
        <v>8.5333333333333332</v>
      </c>
    </row>
    <row r="34" spans="1:14" ht="15.75">
      <c r="A34" s="1" t="s">
        <v>72</v>
      </c>
      <c r="B34" s="1" t="s">
        <v>55</v>
      </c>
      <c r="C34" s="25" t="s">
        <v>288</v>
      </c>
      <c r="D34" s="25" t="s">
        <v>283</v>
      </c>
      <c r="E34" s="25"/>
      <c r="F34" s="25"/>
      <c r="G34" s="25"/>
      <c r="H34" s="1" t="s">
        <v>175</v>
      </c>
      <c r="I34" s="1" t="s">
        <v>62</v>
      </c>
      <c r="J34" s="25">
        <v>9</v>
      </c>
      <c r="K34" s="25">
        <v>68</v>
      </c>
      <c r="L34" s="25">
        <v>7</v>
      </c>
      <c r="M34" s="39">
        <f t="shared" si="3"/>
        <v>9.7142857142857135</v>
      </c>
      <c r="N34" s="39">
        <f t="shared" si="4"/>
        <v>7.5555555555555554</v>
      </c>
    </row>
    <row r="35" spans="1:14" ht="15.75">
      <c r="A35" s="1" t="s">
        <v>78</v>
      </c>
      <c r="B35" s="1" t="s">
        <v>9</v>
      </c>
      <c r="C35" s="25" t="s">
        <v>283</v>
      </c>
      <c r="D35" s="25" t="s">
        <v>289</v>
      </c>
      <c r="E35" s="25"/>
      <c r="F35" s="25"/>
      <c r="G35" s="25"/>
      <c r="H35" s="1" t="s">
        <v>186</v>
      </c>
      <c r="I35" s="1" t="s">
        <v>63</v>
      </c>
      <c r="J35" s="25">
        <v>12.33</v>
      </c>
      <c r="K35" s="25">
        <v>109</v>
      </c>
      <c r="L35" s="25">
        <v>6</v>
      </c>
      <c r="M35" s="39">
        <f t="shared" si="3"/>
        <v>18.166666666666668</v>
      </c>
      <c r="N35" s="39">
        <f t="shared" si="4"/>
        <v>8.8402270884022709</v>
      </c>
    </row>
    <row r="36" spans="1:14" ht="15.75">
      <c r="A36" s="1" t="s">
        <v>111</v>
      </c>
      <c r="B36" s="1" t="s">
        <v>9</v>
      </c>
      <c r="C36" s="25">
        <v>28</v>
      </c>
      <c r="D36" s="25">
        <v>21</v>
      </c>
      <c r="E36" s="25"/>
      <c r="F36" s="25"/>
      <c r="G36" s="25"/>
      <c r="H36" s="1" t="s">
        <v>164</v>
      </c>
      <c r="I36" s="1" t="s">
        <v>159</v>
      </c>
      <c r="J36" s="25">
        <v>4</v>
      </c>
      <c r="K36" s="25">
        <v>15</v>
      </c>
      <c r="L36" s="25">
        <v>4</v>
      </c>
      <c r="M36" s="39">
        <f t="shared" si="3"/>
        <v>3.75</v>
      </c>
      <c r="N36" s="39">
        <f t="shared" si="4"/>
        <v>3.75</v>
      </c>
    </row>
    <row r="37" spans="1:14" ht="15.75">
      <c r="A37" s="1" t="s">
        <v>114</v>
      </c>
      <c r="B37" s="1" t="s">
        <v>56</v>
      </c>
      <c r="C37" s="25" t="s">
        <v>290</v>
      </c>
      <c r="D37" s="25">
        <v>25</v>
      </c>
      <c r="E37" s="25"/>
      <c r="F37" s="25"/>
      <c r="G37" s="25"/>
      <c r="H37" s="1" t="s">
        <v>299</v>
      </c>
      <c r="I37" s="1" t="s">
        <v>59</v>
      </c>
      <c r="J37" s="25">
        <v>8</v>
      </c>
      <c r="K37" s="25">
        <v>88</v>
      </c>
      <c r="L37" s="25">
        <v>4</v>
      </c>
      <c r="M37" s="39">
        <f t="shared" si="3"/>
        <v>22</v>
      </c>
      <c r="N37" s="39">
        <f t="shared" si="4"/>
        <v>11</v>
      </c>
    </row>
    <row r="38" spans="1:14" ht="15.75">
      <c r="A38" s="1" t="s">
        <v>106</v>
      </c>
      <c r="B38" s="1" t="s">
        <v>61</v>
      </c>
      <c r="C38" s="25" t="s">
        <v>286</v>
      </c>
      <c r="D38" s="25">
        <v>20</v>
      </c>
      <c r="E38" s="25"/>
      <c r="F38" s="25"/>
      <c r="G38" s="25"/>
      <c r="H38" s="1" t="s">
        <v>156</v>
      </c>
      <c r="I38" s="1" t="s">
        <v>59</v>
      </c>
      <c r="J38" s="25">
        <v>13.83</v>
      </c>
      <c r="K38" s="25">
        <v>118</v>
      </c>
      <c r="L38" s="25">
        <v>4</v>
      </c>
      <c r="M38" s="39">
        <f t="shared" si="3"/>
        <v>29.5</v>
      </c>
      <c r="N38" s="39">
        <f t="shared" si="4"/>
        <v>8.532176428054953</v>
      </c>
    </row>
    <row r="39" spans="1:14" ht="15.75">
      <c r="A39" s="1" t="s">
        <v>105</v>
      </c>
      <c r="B39" s="1" t="s">
        <v>61</v>
      </c>
      <c r="C39" s="25">
        <v>30</v>
      </c>
      <c r="D39" s="25"/>
      <c r="E39" s="25"/>
      <c r="F39" s="25"/>
      <c r="G39" s="25"/>
      <c r="H39" s="1" t="s">
        <v>154</v>
      </c>
      <c r="I39" s="1" t="s">
        <v>59</v>
      </c>
      <c r="J39" s="25">
        <v>12</v>
      </c>
      <c r="K39" s="25">
        <v>119</v>
      </c>
      <c r="L39" s="25">
        <v>4</v>
      </c>
      <c r="M39" s="39">
        <f t="shared" si="3"/>
        <v>29.75</v>
      </c>
      <c r="N39" s="39">
        <f t="shared" si="4"/>
        <v>9.9166666666666661</v>
      </c>
    </row>
    <row r="40" spans="1:14" ht="15.75">
      <c r="A40" s="1" t="s">
        <v>94</v>
      </c>
      <c r="B40" s="1" t="s">
        <v>60</v>
      </c>
      <c r="C40" s="25" t="s">
        <v>283</v>
      </c>
      <c r="D40" s="25"/>
      <c r="E40" s="25"/>
      <c r="F40" s="25"/>
      <c r="G40" s="25"/>
      <c r="H40" s="1" t="s">
        <v>240</v>
      </c>
      <c r="I40" s="1" t="s">
        <v>88</v>
      </c>
      <c r="J40" s="25">
        <v>4</v>
      </c>
      <c r="K40" s="25">
        <v>33</v>
      </c>
      <c r="L40" s="25">
        <v>3</v>
      </c>
      <c r="M40" s="39">
        <f t="shared" si="3"/>
        <v>11</v>
      </c>
      <c r="N40" s="39">
        <f t="shared" si="4"/>
        <v>8.25</v>
      </c>
    </row>
    <row r="41" spans="1:14" ht="15.75">
      <c r="A41" s="1" t="s">
        <v>222</v>
      </c>
      <c r="B41" s="1" t="s">
        <v>56</v>
      </c>
      <c r="C41" s="25">
        <v>26</v>
      </c>
      <c r="D41" s="25"/>
      <c r="E41" s="25"/>
      <c r="F41" s="25"/>
      <c r="G41" s="25"/>
      <c r="H41" s="1" t="s">
        <v>169</v>
      </c>
      <c r="I41" s="1" t="s">
        <v>88</v>
      </c>
      <c r="J41" s="25">
        <v>9.83</v>
      </c>
      <c r="K41" s="25">
        <v>59</v>
      </c>
      <c r="L41" s="25">
        <v>3</v>
      </c>
      <c r="M41" s="39">
        <f t="shared" si="3"/>
        <v>19.666666666666668</v>
      </c>
      <c r="N41" s="39">
        <f t="shared" si="4"/>
        <v>6.0020345879959311</v>
      </c>
    </row>
    <row r="42" spans="1:14" ht="15.75">
      <c r="A42" s="1" t="s">
        <v>74</v>
      </c>
      <c r="B42" s="1" t="s">
        <v>40</v>
      </c>
      <c r="C42" s="25">
        <v>26</v>
      </c>
      <c r="D42" s="25"/>
      <c r="E42" s="25"/>
      <c r="F42" s="25"/>
      <c r="G42" s="25"/>
      <c r="H42" s="1" t="s">
        <v>298</v>
      </c>
      <c r="I42" s="1" t="s">
        <v>59</v>
      </c>
      <c r="J42" s="25">
        <v>7.83</v>
      </c>
      <c r="K42" s="25">
        <v>65</v>
      </c>
      <c r="L42" s="25">
        <v>3</v>
      </c>
      <c r="M42" s="39">
        <f t="shared" si="3"/>
        <v>21.666666666666668</v>
      </c>
      <c r="N42" s="39">
        <f t="shared" si="4"/>
        <v>8.3014048531289912</v>
      </c>
    </row>
    <row r="43" spans="1:14" ht="15.75">
      <c r="A43" s="1" t="s">
        <v>101</v>
      </c>
      <c r="B43" s="1" t="s">
        <v>54</v>
      </c>
      <c r="C43" s="25">
        <v>25</v>
      </c>
      <c r="D43" s="25"/>
      <c r="E43" s="25"/>
      <c r="F43" s="25"/>
      <c r="G43" s="25"/>
      <c r="H43" s="1" t="s">
        <v>167</v>
      </c>
      <c r="I43" s="1" t="s">
        <v>88</v>
      </c>
      <c r="J43" s="25">
        <v>9.17</v>
      </c>
      <c r="K43" s="25">
        <v>67</v>
      </c>
      <c r="L43" s="25">
        <v>3</v>
      </c>
      <c r="M43" s="39">
        <f t="shared" si="3"/>
        <v>22.333333333333332</v>
      </c>
      <c r="N43" s="39">
        <f t="shared" si="4"/>
        <v>7.306434023991276</v>
      </c>
    </row>
    <row r="44" spans="1:14" ht="15.75">
      <c r="A44" s="1" t="s">
        <v>92</v>
      </c>
      <c r="B44" s="1" t="s">
        <v>60</v>
      </c>
      <c r="C44" s="25">
        <v>22</v>
      </c>
      <c r="D44" s="25"/>
      <c r="E44" s="25"/>
      <c r="F44" s="25"/>
      <c r="G44" s="25"/>
      <c r="H44" s="1" t="s">
        <v>177</v>
      </c>
      <c r="I44" s="1" t="s">
        <v>62</v>
      </c>
      <c r="J44" s="25">
        <v>10</v>
      </c>
      <c r="K44" s="25">
        <v>77</v>
      </c>
      <c r="L44" s="25">
        <v>3</v>
      </c>
      <c r="M44" s="39">
        <f t="shared" si="3"/>
        <v>25.666666666666668</v>
      </c>
      <c r="N44" s="39">
        <f t="shared" si="4"/>
        <v>7.7</v>
      </c>
    </row>
    <row r="45" spans="1:14" ht="15.75">
      <c r="A45" s="1" t="s">
        <v>69</v>
      </c>
      <c r="B45" s="1" t="s">
        <v>56</v>
      </c>
      <c r="C45" s="25" t="s">
        <v>296</v>
      </c>
      <c r="D45" s="25"/>
      <c r="E45" s="25"/>
      <c r="F45" s="25"/>
      <c r="G45" s="25"/>
      <c r="H45" s="1" t="s">
        <v>27</v>
      </c>
      <c r="I45" s="1" t="s">
        <v>3</v>
      </c>
      <c r="J45" s="25">
        <v>11.33</v>
      </c>
      <c r="K45" s="25">
        <v>79</v>
      </c>
      <c r="L45" s="25">
        <v>3</v>
      </c>
      <c r="M45" s="39">
        <f t="shared" si="3"/>
        <v>26.333333333333332</v>
      </c>
      <c r="N45" s="39">
        <f t="shared" si="4"/>
        <v>6.9726390114739631</v>
      </c>
    </row>
    <row r="46" spans="1:14" ht="15.75">
      <c r="A46" s="1"/>
      <c r="B46" s="1"/>
      <c r="C46" s="25"/>
      <c r="D46" s="25"/>
      <c r="E46" s="25"/>
      <c r="F46" s="25"/>
      <c r="G46" s="25"/>
      <c r="H46" s="1"/>
      <c r="I46" s="1"/>
      <c r="J46" s="1"/>
      <c r="K46" s="1"/>
      <c r="L46" s="1"/>
      <c r="M46" s="1"/>
      <c r="N46" s="1"/>
    </row>
    <row r="47" spans="1:14" ht="15.7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ht="18.75">
      <c r="A48" s="159" t="s">
        <v>85</v>
      </c>
      <c r="B48" s="159"/>
      <c r="C48" s="159"/>
      <c r="D48" s="159"/>
      <c r="E48" s="159"/>
      <c r="F48" s="159"/>
      <c r="G48" s="159"/>
      <c r="H48" s="159" t="s">
        <v>86</v>
      </c>
      <c r="I48" s="159"/>
      <c r="J48" s="159"/>
      <c r="K48" s="159"/>
      <c r="L48" s="159"/>
      <c r="M48" s="159"/>
      <c r="N48" s="159"/>
    </row>
    <row r="49" spans="1:14" ht="15.7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ht="15.75">
      <c r="A50" s="23" t="s">
        <v>65</v>
      </c>
      <c r="B50" s="1"/>
      <c r="C50" s="1"/>
      <c r="D50" s="1"/>
      <c r="E50" s="1"/>
      <c r="F50" s="1"/>
      <c r="G50" s="1"/>
      <c r="H50" s="23" t="s">
        <v>65</v>
      </c>
      <c r="I50" s="1"/>
      <c r="J50" s="1"/>
      <c r="K50" s="1"/>
      <c r="L50" s="1"/>
      <c r="M50" s="1"/>
      <c r="N50" s="1"/>
    </row>
    <row r="51" spans="1:14" ht="15.75">
      <c r="A51" s="1"/>
      <c r="B51" s="1"/>
      <c r="C51" s="22" t="s">
        <v>20</v>
      </c>
      <c r="D51" s="22" t="s">
        <v>18</v>
      </c>
      <c r="E51" s="22" t="s">
        <v>19</v>
      </c>
      <c r="F51" s="22" t="s">
        <v>21</v>
      </c>
      <c r="G51" s="22" t="s">
        <v>79</v>
      </c>
      <c r="H51" s="1"/>
      <c r="I51" s="1"/>
      <c r="J51" s="22" t="s">
        <v>34</v>
      </c>
      <c r="K51" s="22" t="s">
        <v>18</v>
      </c>
      <c r="L51" s="22" t="s">
        <v>33</v>
      </c>
      <c r="M51" s="22" t="s">
        <v>87</v>
      </c>
      <c r="N51" s="22" t="s">
        <v>37</v>
      </c>
    </row>
    <row r="52" spans="1:14" ht="15.75">
      <c r="A52" s="1" t="s">
        <v>167</v>
      </c>
      <c r="B52" s="1" t="s">
        <v>88</v>
      </c>
      <c r="C52" s="25">
        <v>5</v>
      </c>
      <c r="D52" s="25">
        <v>78</v>
      </c>
      <c r="E52" s="25">
        <v>3</v>
      </c>
      <c r="F52" s="39">
        <f t="shared" ref="F52:F61" si="5">D52/E52</f>
        <v>26</v>
      </c>
      <c r="G52" s="25">
        <v>1</v>
      </c>
      <c r="H52" t="s">
        <v>24</v>
      </c>
      <c r="I52" s="1" t="s">
        <v>3</v>
      </c>
      <c r="J52" s="25">
        <v>13.33</v>
      </c>
      <c r="K52" s="25">
        <v>69</v>
      </c>
      <c r="L52" s="25">
        <v>9</v>
      </c>
      <c r="M52" s="39">
        <f t="shared" ref="M52:M65" si="6">K52/L52</f>
        <v>7.666666666666667</v>
      </c>
      <c r="N52" s="39">
        <f t="shared" ref="N52:N65" si="7">K52/J52</f>
        <v>5.1762940735183793</v>
      </c>
    </row>
    <row r="53" spans="1:14" ht="15.75">
      <c r="A53" s="1" t="s">
        <v>263</v>
      </c>
      <c r="B53" s="1" t="s">
        <v>3</v>
      </c>
      <c r="C53" s="25">
        <v>4</v>
      </c>
      <c r="D53" s="25">
        <v>76</v>
      </c>
      <c r="E53" s="25">
        <v>3</v>
      </c>
      <c r="F53" s="39">
        <f t="shared" si="5"/>
        <v>25.333333333333332</v>
      </c>
      <c r="G53" s="25">
        <v>4</v>
      </c>
      <c r="H53" s="1" t="s">
        <v>182</v>
      </c>
      <c r="I53" s="1" t="s">
        <v>63</v>
      </c>
      <c r="J53" s="25">
        <v>15</v>
      </c>
      <c r="K53" s="25">
        <v>128</v>
      </c>
      <c r="L53" s="25">
        <v>8</v>
      </c>
      <c r="M53" s="39">
        <f t="shared" si="6"/>
        <v>16</v>
      </c>
      <c r="N53" s="39">
        <f t="shared" si="7"/>
        <v>8.5333333333333332</v>
      </c>
    </row>
    <row r="54" spans="1:14" ht="15.75">
      <c r="A54" s="1" t="s">
        <v>166</v>
      </c>
      <c r="B54" s="1" t="s">
        <v>159</v>
      </c>
      <c r="C54" s="25">
        <v>5</v>
      </c>
      <c r="D54" s="25">
        <v>74</v>
      </c>
      <c r="E54" s="25">
        <v>3</v>
      </c>
      <c r="F54" s="39">
        <f t="shared" si="5"/>
        <v>24.666666666666668</v>
      </c>
      <c r="G54" s="25">
        <v>2</v>
      </c>
      <c r="H54" s="1" t="s">
        <v>175</v>
      </c>
      <c r="I54" s="1" t="s">
        <v>62</v>
      </c>
      <c r="J54" s="25">
        <v>9</v>
      </c>
      <c r="K54" s="25">
        <v>68</v>
      </c>
      <c r="L54" s="25">
        <v>7</v>
      </c>
      <c r="M54" s="39">
        <f t="shared" si="6"/>
        <v>9.7142857142857135</v>
      </c>
      <c r="N54" s="39">
        <f t="shared" si="7"/>
        <v>7.5555555555555554</v>
      </c>
    </row>
    <row r="55" spans="1:14" ht="15.75">
      <c r="A55" s="1" t="s">
        <v>186</v>
      </c>
      <c r="B55" s="1" t="s">
        <v>63</v>
      </c>
      <c r="C55" s="25">
        <v>4</v>
      </c>
      <c r="D55" s="25">
        <v>44</v>
      </c>
      <c r="E55" s="25">
        <v>2</v>
      </c>
      <c r="F55" s="39">
        <f t="shared" si="5"/>
        <v>22</v>
      </c>
      <c r="G55" s="25">
        <v>2</v>
      </c>
      <c r="H55" s="1" t="s">
        <v>186</v>
      </c>
      <c r="I55" s="1" t="s">
        <v>63</v>
      </c>
      <c r="J55" s="25">
        <v>12.33</v>
      </c>
      <c r="K55" s="25">
        <v>109</v>
      </c>
      <c r="L55" s="25">
        <v>6</v>
      </c>
      <c r="M55" s="39">
        <f t="shared" si="6"/>
        <v>18.166666666666668</v>
      </c>
      <c r="N55" s="39">
        <f t="shared" si="7"/>
        <v>8.8402270884022709</v>
      </c>
    </row>
    <row r="56" spans="1:14" ht="15.75">
      <c r="A56" s="1" t="s">
        <v>27</v>
      </c>
      <c r="B56" s="1" t="s">
        <v>3</v>
      </c>
      <c r="C56" s="25">
        <v>6</v>
      </c>
      <c r="D56" s="25">
        <v>83</v>
      </c>
      <c r="E56" s="25">
        <v>4</v>
      </c>
      <c r="F56" s="39">
        <f t="shared" si="5"/>
        <v>20.75</v>
      </c>
      <c r="G56" s="25">
        <v>2</v>
      </c>
      <c r="H56" s="1" t="s">
        <v>164</v>
      </c>
      <c r="I56" s="1" t="s">
        <v>159</v>
      </c>
      <c r="J56" s="25">
        <v>4</v>
      </c>
      <c r="K56" s="25">
        <v>15</v>
      </c>
      <c r="L56" s="25">
        <v>4</v>
      </c>
      <c r="M56" s="39">
        <f t="shared" si="6"/>
        <v>3.75</v>
      </c>
      <c r="N56" s="39">
        <f t="shared" si="7"/>
        <v>3.75</v>
      </c>
    </row>
    <row r="57" spans="1:14" ht="15.75">
      <c r="A57" s="1" t="s">
        <v>185</v>
      </c>
      <c r="B57" s="1" t="s">
        <v>63</v>
      </c>
      <c r="C57" s="25">
        <v>7</v>
      </c>
      <c r="D57" s="25">
        <v>100</v>
      </c>
      <c r="E57" s="25">
        <v>5</v>
      </c>
      <c r="F57" s="39">
        <f t="shared" si="5"/>
        <v>20</v>
      </c>
      <c r="G57" s="25">
        <v>3</v>
      </c>
      <c r="H57" s="1" t="s">
        <v>299</v>
      </c>
      <c r="I57" s="1" t="s">
        <v>59</v>
      </c>
      <c r="J57" s="25">
        <v>8</v>
      </c>
      <c r="K57" s="25">
        <v>88</v>
      </c>
      <c r="L57" s="25">
        <v>4</v>
      </c>
      <c r="M57" s="39">
        <f t="shared" si="6"/>
        <v>22</v>
      </c>
      <c r="N57" s="39">
        <f t="shared" si="7"/>
        <v>11</v>
      </c>
    </row>
    <row r="58" spans="1:14" ht="15.75">
      <c r="A58" s="1" t="s">
        <v>154</v>
      </c>
      <c r="B58" s="1" t="s">
        <v>59</v>
      </c>
      <c r="C58" s="25">
        <v>6</v>
      </c>
      <c r="D58" s="25">
        <v>76</v>
      </c>
      <c r="E58" s="25">
        <v>4</v>
      </c>
      <c r="F58" s="39">
        <f t="shared" si="5"/>
        <v>19</v>
      </c>
      <c r="G58" s="25">
        <v>9</v>
      </c>
      <c r="H58" s="1" t="s">
        <v>156</v>
      </c>
      <c r="I58" s="1" t="s">
        <v>59</v>
      </c>
      <c r="J58" s="25">
        <v>13.83</v>
      </c>
      <c r="K58" s="25">
        <v>118</v>
      </c>
      <c r="L58" s="25">
        <v>4</v>
      </c>
      <c r="M58" s="39">
        <f t="shared" si="6"/>
        <v>29.5</v>
      </c>
      <c r="N58" s="39">
        <f t="shared" si="7"/>
        <v>8.532176428054953</v>
      </c>
    </row>
    <row r="59" spans="1:14" ht="15.75">
      <c r="A59" s="1" t="s">
        <v>297</v>
      </c>
      <c r="B59" s="1" t="s">
        <v>3</v>
      </c>
      <c r="C59" s="25">
        <v>6</v>
      </c>
      <c r="D59" s="25">
        <v>55</v>
      </c>
      <c r="E59" s="25">
        <v>3</v>
      </c>
      <c r="F59" s="39">
        <f t="shared" si="5"/>
        <v>18.333333333333332</v>
      </c>
      <c r="G59" s="25">
        <v>0</v>
      </c>
      <c r="H59" s="1" t="s">
        <v>154</v>
      </c>
      <c r="I59" s="1" t="s">
        <v>59</v>
      </c>
      <c r="J59" s="25">
        <v>12</v>
      </c>
      <c r="K59" s="25">
        <v>119</v>
      </c>
      <c r="L59" s="25">
        <v>4</v>
      </c>
      <c r="M59" s="39">
        <f t="shared" si="6"/>
        <v>29.75</v>
      </c>
      <c r="N59" s="39">
        <f t="shared" si="7"/>
        <v>9.9166666666666661</v>
      </c>
    </row>
    <row r="60" spans="1:14" ht="15.75">
      <c r="A60" s="1" t="s">
        <v>182</v>
      </c>
      <c r="B60" s="1" t="s">
        <v>63</v>
      </c>
      <c r="C60" s="25">
        <v>7</v>
      </c>
      <c r="D60" s="25">
        <v>90</v>
      </c>
      <c r="E60" s="25">
        <v>5</v>
      </c>
      <c r="F60" s="39">
        <f t="shared" si="5"/>
        <v>18</v>
      </c>
      <c r="G60" s="25">
        <v>7</v>
      </c>
      <c r="H60" s="1" t="s">
        <v>240</v>
      </c>
      <c r="I60" s="1" t="s">
        <v>88</v>
      </c>
      <c r="J60" s="25">
        <v>4</v>
      </c>
      <c r="K60" s="25">
        <v>33</v>
      </c>
      <c r="L60" s="25">
        <v>3</v>
      </c>
      <c r="M60" s="39">
        <f t="shared" si="6"/>
        <v>11</v>
      </c>
      <c r="N60" s="39">
        <f t="shared" si="7"/>
        <v>8.25</v>
      </c>
    </row>
    <row r="61" spans="1:14" ht="15.75">
      <c r="A61" s="1" t="s">
        <v>175</v>
      </c>
      <c r="B61" s="1" t="s">
        <v>62</v>
      </c>
      <c r="C61" s="25">
        <v>5</v>
      </c>
      <c r="D61" s="25">
        <v>51</v>
      </c>
      <c r="E61" s="25">
        <v>3</v>
      </c>
      <c r="F61" s="39">
        <f t="shared" si="5"/>
        <v>17</v>
      </c>
      <c r="G61" s="25">
        <v>1</v>
      </c>
      <c r="H61" s="1" t="s">
        <v>169</v>
      </c>
      <c r="I61" s="1" t="s">
        <v>88</v>
      </c>
      <c r="J61" s="25">
        <v>9.83</v>
      </c>
      <c r="K61" s="25">
        <v>59</v>
      </c>
      <c r="L61" s="25">
        <v>3</v>
      </c>
      <c r="M61" s="39">
        <f t="shared" si="6"/>
        <v>19.666666666666668</v>
      </c>
      <c r="N61" s="39">
        <f t="shared" si="7"/>
        <v>6.0020345879959311</v>
      </c>
    </row>
    <row r="62" spans="1:14" ht="15.75">
      <c r="A62" s="1"/>
      <c r="B62" s="1"/>
      <c r="C62" s="1"/>
      <c r="D62" s="1"/>
      <c r="E62" s="1"/>
      <c r="F62" s="1"/>
      <c r="G62" s="1"/>
      <c r="H62" s="1" t="s">
        <v>298</v>
      </c>
      <c r="I62" s="1" t="s">
        <v>59</v>
      </c>
      <c r="J62" s="25">
        <v>7.83</v>
      </c>
      <c r="K62" s="25">
        <v>65</v>
      </c>
      <c r="L62" s="25">
        <v>3</v>
      </c>
      <c r="M62" s="39">
        <f t="shared" si="6"/>
        <v>21.666666666666668</v>
      </c>
      <c r="N62" s="39">
        <f t="shared" si="7"/>
        <v>8.3014048531289912</v>
      </c>
    </row>
    <row r="63" spans="1:14" ht="15.75">
      <c r="H63" s="1" t="s">
        <v>167</v>
      </c>
      <c r="I63" s="1" t="s">
        <v>88</v>
      </c>
      <c r="J63" s="25">
        <v>9.17</v>
      </c>
      <c r="K63" s="25">
        <v>67</v>
      </c>
      <c r="L63" s="25">
        <v>3</v>
      </c>
      <c r="M63" s="39">
        <f t="shared" si="6"/>
        <v>22.333333333333332</v>
      </c>
      <c r="N63" s="39">
        <f t="shared" si="7"/>
        <v>7.306434023991276</v>
      </c>
    </row>
    <row r="64" spans="1:14" ht="15.75">
      <c r="H64" s="1" t="s">
        <v>177</v>
      </c>
      <c r="I64" s="1" t="s">
        <v>62</v>
      </c>
      <c r="J64" s="25">
        <v>10</v>
      </c>
      <c r="K64" s="25">
        <v>77</v>
      </c>
      <c r="L64" s="25">
        <v>3</v>
      </c>
      <c r="M64" s="39">
        <f t="shared" si="6"/>
        <v>25.666666666666668</v>
      </c>
      <c r="N64" s="39">
        <f t="shared" si="7"/>
        <v>7.7</v>
      </c>
    </row>
    <row r="65" spans="1:14" ht="15.75">
      <c r="A65" s="23" t="s">
        <v>80</v>
      </c>
      <c r="B65" s="1"/>
      <c r="C65" s="1"/>
      <c r="D65" s="1"/>
      <c r="E65" s="1"/>
      <c r="F65" s="1"/>
      <c r="G65" s="1"/>
      <c r="H65" s="1" t="s">
        <v>27</v>
      </c>
      <c r="I65" s="1" t="s">
        <v>3</v>
      </c>
      <c r="J65" s="25">
        <v>11.33</v>
      </c>
      <c r="K65" s="25">
        <v>79</v>
      </c>
      <c r="L65" s="25">
        <v>3</v>
      </c>
      <c r="M65" s="39">
        <f t="shared" si="6"/>
        <v>26.333333333333332</v>
      </c>
      <c r="N65" s="39">
        <f t="shared" si="7"/>
        <v>6.9726390114739631</v>
      </c>
    </row>
    <row r="66" spans="1:14" ht="15.7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ht="15.75">
      <c r="A67" s="1" t="s">
        <v>263</v>
      </c>
      <c r="B67" s="1" t="s">
        <v>3</v>
      </c>
      <c r="C67" s="25" t="s">
        <v>286</v>
      </c>
      <c r="D67" s="25">
        <v>22</v>
      </c>
      <c r="E67" s="25">
        <v>21</v>
      </c>
      <c r="F67" s="25"/>
      <c r="G67" s="25"/>
      <c r="H67" s="1"/>
      <c r="I67" s="1"/>
      <c r="J67" s="1"/>
      <c r="K67" s="1"/>
      <c r="L67" s="1"/>
      <c r="M67" s="1"/>
      <c r="N67" s="1"/>
    </row>
    <row r="68" spans="1:14" ht="15.75">
      <c r="A68" s="1" t="s">
        <v>167</v>
      </c>
      <c r="B68" s="1" t="s">
        <v>88</v>
      </c>
      <c r="C68" s="25" t="s">
        <v>289</v>
      </c>
      <c r="D68" s="25" t="s">
        <v>290</v>
      </c>
      <c r="E68" s="25">
        <v>20</v>
      </c>
      <c r="F68" s="25"/>
      <c r="G68" s="25"/>
      <c r="H68" s="1"/>
      <c r="I68" s="1"/>
      <c r="J68" s="1"/>
      <c r="K68" s="1"/>
      <c r="L68" s="1"/>
      <c r="M68" s="1"/>
      <c r="N68" s="1"/>
    </row>
    <row r="69" spans="1:14" ht="15.75">
      <c r="A69" s="1" t="s">
        <v>27</v>
      </c>
      <c r="B69" s="1" t="s">
        <v>3</v>
      </c>
      <c r="C69" s="25" t="s">
        <v>284</v>
      </c>
      <c r="D69" s="25" t="s">
        <v>290</v>
      </c>
      <c r="E69" s="25"/>
      <c r="F69" s="25"/>
      <c r="G69" s="25"/>
      <c r="H69" s="1"/>
      <c r="I69" s="1"/>
      <c r="J69" s="1"/>
      <c r="K69" s="1"/>
      <c r="L69" s="1"/>
      <c r="M69" s="1"/>
      <c r="N69" s="1"/>
    </row>
    <row r="70" spans="1:14" ht="15.75">
      <c r="A70" s="1" t="s">
        <v>185</v>
      </c>
      <c r="B70" s="1" t="s">
        <v>63</v>
      </c>
      <c r="C70" s="25" t="s">
        <v>289</v>
      </c>
      <c r="D70" s="25" t="s">
        <v>290</v>
      </c>
      <c r="E70" s="25"/>
      <c r="F70" s="25"/>
      <c r="G70" s="25"/>
      <c r="H70" s="1"/>
      <c r="I70" s="1"/>
      <c r="J70" s="1"/>
      <c r="K70" s="1"/>
      <c r="L70" s="1"/>
      <c r="M70" s="1"/>
      <c r="N70" s="1"/>
    </row>
    <row r="71" spans="1:14" ht="15.75">
      <c r="A71" s="1" t="s">
        <v>157</v>
      </c>
      <c r="B71" s="1" t="s">
        <v>59</v>
      </c>
      <c r="C71" s="25">
        <v>35</v>
      </c>
      <c r="D71" s="25"/>
      <c r="E71" s="25"/>
      <c r="F71" s="25"/>
      <c r="G71" s="25"/>
      <c r="H71" s="1"/>
      <c r="I71" s="1"/>
      <c r="J71" s="1"/>
      <c r="K71" s="1"/>
      <c r="L71" s="1"/>
      <c r="M71" s="1"/>
      <c r="N71" s="1"/>
    </row>
    <row r="72" spans="1:14" ht="15.75">
      <c r="A72" s="1" t="s">
        <v>186</v>
      </c>
      <c r="B72" s="1" t="s">
        <v>63</v>
      </c>
      <c r="C72" s="25">
        <v>33</v>
      </c>
      <c r="D72" s="25"/>
      <c r="E72" s="25"/>
      <c r="F72" s="25"/>
      <c r="G72" s="25"/>
      <c r="H72" s="1"/>
      <c r="I72" s="1"/>
      <c r="J72" s="1"/>
      <c r="K72" s="1"/>
      <c r="L72" s="1"/>
      <c r="M72" s="1"/>
      <c r="N72" s="1"/>
    </row>
    <row r="73" spans="1:14" ht="15.75">
      <c r="A73" s="1" t="s">
        <v>182</v>
      </c>
      <c r="B73" s="1" t="s">
        <v>63</v>
      </c>
      <c r="C73" s="25" t="s">
        <v>283</v>
      </c>
      <c r="D73" s="25"/>
      <c r="E73" s="25"/>
      <c r="F73" s="25"/>
      <c r="G73" s="25"/>
      <c r="H73" s="1"/>
      <c r="I73" s="1"/>
      <c r="J73" s="1"/>
      <c r="K73" s="1"/>
      <c r="L73" s="1"/>
      <c r="M73" s="1"/>
      <c r="N73" s="1"/>
    </row>
    <row r="74" spans="1:14" ht="15.75">
      <c r="A74" s="1" t="s">
        <v>154</v>
      </c>
      <c r="B74" s="1" t="s">
        <v>59</v>
      </c>
      <c r="C74" s="25" t="s">
        <v>290</v>
      </c>
      <c r="D74" s="25"/>
      <c r="E74" s="25"/>
      <c r="F74" s="25"/>
      <c r="G74" s="25"/>
      <c r="H74" s="1"/>
      <c r="I74" s="1"/>
      <c r="J74" s="1"/>
      <c r="K74" s="1"/>
      <c r="L74" s="1"/>
      <c r="M74" s="1"/>
      <c r="N74" s="1"/>
    </row>
    <row r="75" spans="1:14" ht="15.75">
      <c r="A75" s="1" t="s">
        <v>156</v>
      </c>
      <c r="B75" s="1" t="s">
        <v>59</v>
      </c>
      <c r="C75" s="25">
        <v>26</v>
      </c>
      <c r="D75" s="25"/>
      <c r="E75" s="25"/>
      <c r="F75" s="25"/>
      <c r="G75" s="25"/>
      <c r="H75" s="1"/>
      <c r="I75" s="1"/>
      <c r="J75" s="1"/>
      <c r="K75" s="1"/>
      <c r="L75" s="1"/>
      <c r="M75" s="1"/>
      <c r="N75" s="1"/>
    </row>
    <row r="76" spans="1:14" ht="15.75">
      <c r="A76" s="1" t="s">
        <v>166</v>
      </c>
      <c r="B76" s="1" t="s">
        <v>159</v>
      </c>
      <c r="C76" s="25" t="s">
        <v>286</v>
      </c>
      <c r="D76" s="25"/>
      <c r="E76" s="25"/>
      <c r="F76" s="25"/>
      <c r="G76" s="25"/>
      <c r="H76" s="1"/>
      <c r="I76" s="1"/>
      <c r="J76" s="1"/>
      <c r="K76" s="1"/>
      <c r="L76" s="1"/>
      <c r="M76" s="1"/>
      <c r="N76" s="1"/>
    </row>
    <row r="77" spans="1:14" ht="15.75">
      <c r="A77" s="1" t="s">
        <v>179</v>
      </c>
      <c r="B77" s="1" t="s">
        <v>62</v>
      </c>
      <c r="C77" s="25" t="s">
        <v>286</v>
      </c>
      <c r="D77" s="25"/>
      <c r="E77" s="25"/>
      <c r="F77" s="25"/>
      <c r="G77" s="25"/>
      <c r="H77" s="1"/>
      <c r="I77" s="1"/>
      <c r="J77" s="1"/>
      <c r="K77" s="1"/>
      <c r="L77" s="1"/>
      <c r="M77" s="1"/>
      <c r="N77" s="1"/>
    </row>
    <row r="78" spans="1:14" ht="15.75">
      <c r="A78" s="1" t="s">
        <v>298</v>
      </c>
      <c r="B78" s="1" t="s">
        <v>59</v>
      </c>
      <c r="C78" s="25">
        <v>24</v>
      </c>
      <c r="D78" s="25"/>
      <c r="E78" s="25"/>
      <c r="F78" s="25"/>
      <c r="G78" s="25"/>
      <c r="H78" s="1"/>
      <c r="I78" s="1"/>
      <c r="J78" s="1"/>
      <c r="K78" s="1"/>
      <c r="L78" s="1"/>
      <c r="M78" s="1"/>
      <c r="N78" s="1"/>
    </row>
    <row r="79" spans="1:14" ht="15.75">
      <c r="A79" s="1" t="s">
        <v>163</v>
      </c>
      <c r="B79" s="1" t="s">
        <v>282</v>
      </c>
      <c r="C79" s="25">
        <v>22</v>
      </c>
      <c r="D79" s="25"/>
      <c r="E79" s="25"/>
      <c r="F79" s="25"/>
      <c r="G79" s="25"/>
      <c r="H79" s="1"/>
      <c r="I79" s="1"/>
      <c r="J79" s="1"/>
      <c r="K79" s="1"/>
      <c r="L79" s="1"/>
      <c r="M79" s="1"/>
      <c r="N79" s="1"/>
    </row>
    <row r="80" spans="1:14" ht="15.75">
      <c r="A80" s="1" t="s">
        <v>26</v>
      </c>
      <c r="B80" s="1" t="s">
        <v>3</v>
      </c>
      <c r="C80" s="25" t="s">
        <v>296</v>
      </c>
      <c r="D80" s="25"/>
      <c r="E80" s="25"/>
      <c r="F80" s="25"/>
      <c r="G80" s="25"/>
      <c r="H80" s="1"/>
      <c r="I80" s="1"/>
      <c r="J80" s="1"/>
      <c r="K80" s="1"/>
      <c r="L80" s="1"/>
      <c r="M80" s="1"/>
      <c r="N80" s="1"/>
    </row>
    <row r="81" spans="1:14" ht="15.75">
      <c r="A81" s="1" t="s">
        <v>240</v>
      </c>
      <c r="B81" s="1" t="s">
        <v>88</v>
      </c>
      <c r="C81" s="25">
        <v>20</v>
      </c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 ht="15.7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 ht="15.7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ht="15.7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 ht="15.7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 ht="15.7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 ht="15.7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 ht="15.7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ht="15.7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ht="15.7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ht="15.7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ht="15.7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ht="15.7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ht="15.7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ht="15.7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ht="15.7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ht="15.7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ht="15.7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ht="15.7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ht="15.7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ht="15.7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ht="15.7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ht="15.7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ht="15.7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ht="15.7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ht="15.7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ht="15.7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ht="15.7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ht="15.7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ht="15.7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ht="15.7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ht="15.7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ht="15.7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ht="15.7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ht="15.7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ht="15.7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ht="15.7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ht="15.7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ht="15.7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ht="15.7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ht="15.7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ht="15.7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ht="15.7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ht="15.7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ht="15.7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ht="15.7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ht="15.7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ht="15.7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ht="15.7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ht="15.7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ht="15.7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ht="15.7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ht="15.7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ht="15.7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ht="15.7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ht="15.7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ht="15.7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ht="15.7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ht="15.7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ht="15.7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ht="15.7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ht="15.7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ht="15.7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ht="15.7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ht="15.7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ht="15.7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ht="15.7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ht="15.7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ht="15.7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ht="15.7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ht="15.7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ht="15.7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ht="15.7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ht="15.7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ht="15.7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ht="15.7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ht="15.7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ht="15.7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ht="15.7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ht="15.7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ht="15.7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ht="15.7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ht="15.7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ht="15.7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ht="15.7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ht="15.7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ht="15.7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ht="15.7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ht="15.7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ht="15.7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ht="15.7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ht="15.7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ht="15.7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ht="15.7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ht="15.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ht="15.7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ht="15.7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ht="15.7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ht="15.7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ht="15.7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ht="15.7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ht="15.7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ht="15.7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ht="15.7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ht="15.7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ht="15.7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ht="15.7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ht="15.7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ht="15.7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ht="15.7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ht="15.7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ht="15.7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ht="15.7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ht="15.7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ht="15.7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ht="15.7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ht="15.7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ht="15.7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ht="15.7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ht="15.7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ht="15.7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ht="15.7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ht="15.7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ht="15.7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ht="15.7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ht="15.7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ht="15.7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ht="15.7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ht="15.7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ht="15.7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ht="15.7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ht="15.7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ht="15.7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ht="15.7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ht="15.7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ht="15.7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ht="15.7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ht="15.7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ht="15.7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ht="15.7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ht="15.7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ht="15.7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ht="15.7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 ht="15.7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 ht="15.7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ht="15.7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 ht="15.7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 ht="15.7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1:14" ht="15.7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1:14" ht="15.7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1:14" ht="15.7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1:14" ht="15.7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1:14" ht="15.7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1:14" ht="15.7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1:14" ht="15.7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1:14" ht="15.7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1:14" ht="15.7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1:14" ht="15.7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1:14" ht="15.7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1:14" ht="15.7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1:14" ht="15.7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1:14" ht="15.7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ht="15.7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 ht="15.7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1:14" ht="15.7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1:14" ht="15.7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1:14" ht="15.7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1:14" ht="15.7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1:14" ht="15.7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1:14" ht="15.7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1:14" ht="15.7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1:14" ht="15.7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1:14" ht="15.7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1:14" ht="15.7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1:14" ht="15.7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1:14" ht="15.7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1:14" ht="15.7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1:14" ht="15.7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1:14" ht="15.7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1:14" ht="15.7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1:14" ht="15.7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1:14" ht="15.7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1:14" ht="15.7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1:14" ht="15.7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1:14" ht="15.7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pans="1:14" ht="15.7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1:14" ht="15.7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15.7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1:14" ht="15.7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1:14" ht="15.7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1:14" ht="15.7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1:14" ht="15.7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1:14" ht="15.7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1:14" ht="15.7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1:14" ht="15.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1:14" ht="15.7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1:14" ht="15.7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1:14" ht="15.7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pans="1:14" ht="15.7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1:14" ht="15.7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pans="1:14" ht="15.7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spans="1:14" ht="15.7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spans="1:14" ht="15.7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spans="1:14" ht="15.7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spans="1:14" ht="15.7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spans="1:14" ht="15.7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spans="1:14" ht="15.7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spans="1:14" ht="15.7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1:14" ht="15.7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1:14" ht="15.7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1:14" ht="15.7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spans="1:14" ht="15.7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spans="1:14" ht="15.7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spans="1:14" ht="15.7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spans="1:14" ht="15.7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spans="1:14" ht="15.7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spans="1:14" ht="15.7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spans="1:14" ht="15.7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spans="1:14" ht="15.7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 spans="1:14" ht="15.7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 spans="1:14" ht="15.7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</row>
    <row r="302" spans="1:14" ht="15.7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 spans="1:14" ht="15.7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</row>
    <row r="304" spans="1:14" ht="15.7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</row>
    <row r="305" spans="1:14" ht="15.7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</row>
    <row r="306" spans="1:14" ht="15.7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 spans="1:14" ht="15.7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</row>
  </sheetData>
  <mergeCells count="5">
    <mergeCell ref="A1:G1"/>
    <mergeCell ref="H1:N1"/>
    <mergeCell ref="A48:G48"/>
    <mergeCell ref="H28:N28"/>
    <mergeCell ref="H48:N48"/>
  </mergeCells>
  <phoneticPr fontId="0" type="noConversion"/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Div 1 Batting</vt:lpstr>
      <vt:lpstr>Div 1 Bowling</vt:lpstr>
      <vt:lpstr>Div 2 Batting</vt:lpstr>
      <vt:lpstr>Div 2 Bowling</vt:lpstr>
      <vt:lpstr>Tables</vt:lpstr>
      <vt:lpstr>Statistics</vt:lpstr>
      <vt:lpstr>Sheet1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  Voutt</dc:creator>
  <cp:lastModifiedBy>masss</cp:lastModifiedBy>
  <cp:lastPrinted>2012-04-12T17:09:30Z</cp:lastPrinted>
  <dcterms:created xsi:type="dcterms:W3CDTF">2011-05-29T15:40:17Z</dcterms:created>
  <dcterms:modified xsi:type="dcterms:W3CDTF">2012-04-24T15:20:01Z</dcterms:modified>
</cp:coreProperties>
</file>